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028czerny\Downloads\"/>
    </mc:Choice>
  </mc:AlternateContent>
  <bookViews>
    <workbookView xWindow="0" yWindow="0" windowWidth="24000" windowHeight="9630"/>
  </bookViews>
  <sheets>
    <sheet name="Rekapitulace stavby" sheetId="1" r:id="rId1"/>
    <sheet name="01 - Stavba opravy chodníku" sheetId="2" r:id="rId2"/>
    <sheet name="02 - VRN" sheetId="3" r:id="rId3"/>
    <sheet name="Seznam figur" sheetId="4" r:id="rId4"/>
  </sheets>
  <definedNames>
    <definedName name="_xlnm._FilterDatabase" localSheetId="1" hidden="1">'01 - Stavba opravy chodníku'!$C$124:$K$273</definedName>
    <definedName name="_xlnm._FilterDatabase" localSheetId="2" hidden="1">'02 - VRN'!$C$118:$K$137</definedName>
    <definedName name="_xlnm.Print_Titles" localSheetId="1">'01 - Stavba opravy chodníku'!$124:$124</definedName>
    <definedName name="_xlnm.Print_Titles" localSheetId="2">'02 - VRN'!$118:$118</definedName>
    <definedName name="_xlnm.Print_Titles" localSheetId="0">'Rekapitulace stavby'!$92:$92</definedName>
    <definedName name="_xlnm.Print_Titles" localSheetId="3">'Seznam figur'!$9:$9</definedName>
    <definedName name="_xlnm.Print_Area" localSheetId="1">'01 - Stavba opravy chodníku'!$C$4:$J$76,'01 - Stavba opravy chodníku'!$C$82:$J$106,'01 - Stavba opravy chodníku'!$C$112:$K$273</definedName>
    <definedName name="_xlnm.Print_Area" localSheetId="2">'02 - VRN'!$C$4:$J$76,'02 - VRN'!$C$82:$J$100,'02 - VRN'!$C$106:$K$137</definedName>
    <definedName name="_xlnm.Print_Area" localSheetId="0">'Rekapitulace stavby'!$D$4:$AO$76,'Rekapitulace stavby'!$C$82:$AQ$97</definedName>
    <definedName name="_xlnm.Print_Area" localSheetId="3">'Seznam figur'!$C$4:$G$64</definedName>
  </definedNames>
  <calcPr calcId="162913"/>
</workbook>
</file>

<file path=xl/calcChain.xml><?xml version="1.0" encoding="utf-8"?>
<calcChain xmlns="http://schemas.openxmlformats.org/spreadsheetml/2006/main">
  <c r="D7" i="4" l="1"/>
  <c r="J37" i="3"/>
  <c r="J36" i="3"/>
  <c r="AY96" i="1"/>
  <c r="J35" i="3"/>
  <c r="AX96" i="1" s="1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116" i="3" s="1"/>
  <c r="J23" i="3"/>
  <c r="J21" i="3"/>
  <c r="E21" i="3"/>
  <c r="J91" i="3" s="1"/>
  <c r="J20" i="3"/>
  <c r="J18" i="3"/>
  <c r="E18" i="3"/>
  <c r="F92" i="3" s="1"/>
  <c r="J17" i="3"/>
  <c r="J12" i="3"/>
  <c r="J113" i="3" s="1"/>
  <c r="E7" i="3"/>
  <c r="E109" i="3" s="1"/>
  <c r="J37" i="2"/>
  <c r="J36" i="2"/>
  <c r="AY95" i="1" s="1"/>
  <c r="J35" i="2"/>
  <c r="AX95" i="1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T259" i="2"/>
  <c r="R260" i="2"/>
  <c r="R259" i="2"/>
  <c r="P260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T197" i="2" s="1"/>
  <c r="R198" i="2"/>
  <c r="R197" i="2" s="1"/>
  <c r="P198" i="2"/>
  <c r="P197" i="2" s="1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47" i="2"/>
  <c r="BH147" i="2"/>
  <c r="BG147" i="2"/>
  <c r="BF147" i="2"/>
  <c r="T147" i="2"/>
  <c r="R147" i="2"/>
  <c r="P147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F121" i="2"/>
  <c r="F119" i="2"/>
  <c r="E117" i="2"/>
  <c r="F91" i="2"/>
  <c r="F89" i="2"/>
  <c r="E87" i="2"/>
  <c r="J24" i="2"/>
  <c r="E24" i="2"/>
  <c r="J122" i="2" s="1"/>
  <c r="J23" i="2"/>
  <c r="J21" i="2"/>
  <c r="E21" i="2"/>
  <c r="J121" i="2" s="1"/>
  <c r="J20" i="2"/>
  <c r="J18" i="2"/>
  <c r="E18" i="2"/>
  <c r="F92" i="2" s="1"/>
  <c r="J17" i="2"/>
  <c r="J12" i="2"/>
  <c r="J119" i="2"/>
  <c r="E7" i="2"/>
  <c r="E115" i="2"/>
  <c r="L90" i="1"/>
  <c r="AM90" i="1"/>
  <c r="AM89" i="1"/>
  <c r="L89" i="1"/>
  <c r="AM87" i="1"/>
  <c r="L87" i="1"/>
  <c r="L85" i="1"/>
  <c r="L84" i="1"/>
  <c r="J191" i="2"/>
  <c r="BK154" i="2"/>
  <c r="J227" i="2"/>
  <c r="BK169" i="2"/>
  <c r="J253" i="2"/>
  <c r="J166" i="2"/>
  <c r="J215" i="2"/>
  <c r="J172" i="2"/>
  <c r="J160" i="2"/>
  <c r="BK272" i="2"/>
  <c r="J230" i="2"/>
  <c r="BK234" i="2"/>
  <c r="BK202" i="2"/>
  <c r="J125" i="3"/>
  <c r="J128" i="3"/>
  <c r="J169" i="2"/>
  <c r="BK243" i="2"/>
  <c r="BK253" i="2"/>
  <c r="J218" i="2"/>
  <c r="BK224" i="2"/>
  <c r="J132" i="3"/>
  <c r="BK260" i="2"/>
  <c r="BK227" i="2"/>
  <c r="BK198" i="2"/>
  <c r="BK218" i="2"/>
  <c r="BK246" i="2"/>
  <c r="BK230" i="2"/>
  <c r="BK270" i="2"/>
  <c r="BK191" i="2"/>
  <c r="J154" i="2"/>
  <c r="BK221" i="2"/>
  <c r="J209" i="2"/>
  <c r="J202" i="2"/>
  <c r="J157" i="2"/>
  <c r="J267" i="2"/>
  <c r="BK134" i="2"/>
  <c r="BK256" i="2"/>
  <c r="J246" i="2"/>
  <c r="BK132" i="3"/>
  <c r="J272" i="2"/>
  <c r="J188" i="2"/>
  <c r="BK176" i="2"/>
  <c r="J131" i="2"/>
  <c r="J163" i="2"/>
  <c r="J194" i="2"/>
  <c r="BK264" i="2"/>
  <c r="J176" i="2"/>
  <c r="BK147" i="2"/>
  <c r="BK157" i="2"/>
  <c r="BK205" i="2"/>
  <c r="BK163" i="2"/>
  <c r="J135" i="3"/>
  <c r="BK125" i="3"/>
  <c r="J264" i="2"/>
  <c r="J212" i="2"/>
  <c r="J205" i="2"/>
  <c r="J147" i="2"/>
  <c r="BK182" i="2"/>
  <c r="BK122" i="3"/>
  <c r="BK250" i="2"/>
  <c r="J137" i="2"/>
  <c r="BK166" i="2"/>
  <c r="BK140" i="2"/>
  <c r="J128" i="2"/>
  <c r="J270" i="2"/>
  <c r="BK188" i="2"/>
  <c r="J224" i="2"/>
  <c r="BK137" i="2"/>
  <c r="BK239" i="2"/>
  <c r="AS94" i="1"/>
  <c r="J256" i="2"/>
  <c r="J140" i="2"/>
  <c r="J243" i="2"/>
  <c r="J221" i="2"/>
  <c r="BK209" i="2"/>
  <c r="J134" i="2"/>
  <c r="J260" i="2"/>
  <c r="J239" i="2"/>
  <c r="J198" i="2"/>
  <c r="BK135" i="3"/>
  <c r="BK267" i="2"/>
  <c r="BK215" i="2"/>
  <c r="J234" i="2"/>
  <c r="J179" i="2"/>
  <c r="J250" i="2"/>
  <c r="BK160" i="2"/>
  <c r="BK179" i="2"/>
  <c r="J182" i="2"/>
  <c r="BK131" i="2"/>
  <c r="BK172" i="2"/>
  <c r="BK128" i="2"/>
  <c r="BK194" i="2"/>
  <c r="BK212" i="2"/>
  <c r="BK128" i="3"/>
  <c r="J122" i="3"/>
  <c r="BK127" i="2" l="1"/>
  <c r="T175" i="2"/>
  <c r="R233" i="2"/>
  <c r="P233" i="2"/>
  <c r="P127" i="2"/>
  <c r="P201" i="2"/>
  <c r="R127" i="2"/>
  <c r="BK201" i="2"/>
  <c r="J201" i="2" s="1"/>
  <c r="J101" i="2" s="1"/>
  <c r="T121" i="3"/>
  <c r="T127" i="2"/>
  <c r="T233" i="2"/>
  <c r="T263" i="2"/>
  <c r="T262" i="2" s="1"/>
  <c r="R121" i="3"/>
  <c r="P121" i="3"/>
  <c r="P120" i="3"/>
  <c r="P119" i="3" s="1"/>
  <c r="AU96" i="1" s="1"/>
  <c r="P175" i="2"/>
  <c r="BK233" i="2"/>
  <c r="J233" i="2" s="1"/>
  <c r="J102" i="2" s="1"/>
  <c r="BK263" i="2"/>
  <c r="J263" i="2"/>
  <c r="J105" i="2" s="1"/>
  <c r="R131" i="3"/>
  <c r="P131" i="3"/>
  <c r="BK175" i="2"/>
  <c r="J175" i="2" s="1"/>
  <c r="J99" i="2" s="1"/>
  <c r="T201" i="2"/>
  <c r="P263" i="2"/>
  <c r="P262" i="2" s="1"/>
  <c r="T131" i="3"/>
  <c r="R175" i="2"/>
  <c r="R201" i="2"/>
  <c r="R263" i="2"/>
  <c r="R262" i="2"/>
  <c r="BK121" i="3"/>
  <c r="BK120" i="3"/>
  <c r="J120" i="3" s="1"/>
  <c r="J97" i="3" s="1"/>
  <c r="BK131" i="3"/>
  <c r="J131" i="3"/>
  <c r="J99" i="3" s="1"/>
  <c r="BK197" i="2"/>
  <c r="J197" i="2" s="1"/>
  <c r="J100" i="2" s="1"/>
  <c r="BK259" i="2"/>
  <c r="J259" i="2"/>
  <c r="J103" i="2" s="1"/>
  <c r="J127" i="2"/>
  <c r="J98" i="2" s="1"/>
  <c r="BK262" i="2"/>
  <c r="J262" i="2" s="1"/>
  <c r="J104" i="2" s="1"/>
  <c r="E85" i="3"/>
  <c r="J89" i="3"/>
  <c r="F116" i="3"/>
  <c r="J115" i="3"/>
  <c r="BE128" i="3"/>
  <c r="J92" i="3"/>
  <c r="BE135" i="3"/>
  <c r="BE122" i="3"/>
  <c r="BE125" i="3"/>
  <c r="BE132" i="3"/>
  <c r="BE147" i="2"/>
  <c r="BE191" i="2"/>
  <c r="BE227" i="2"/>
  <c r="BE179" i="2"/>
  <c r="BE224" i="2"/>
  <c r="BE218" i="2"/>
  <c r="BE230" i="2"/>
  <c r="BE250" i="2"/>
  <c r="BE188" i="2"/>
  <c r="BE209" i="2"/>
  <c r="BE221" i="2"/>
  <c r="BE264" i="2"/>
  <c r="BE272" i="2"/>
  <c r="BE134" i="2"/>
  <c r="BE270" i="2"/>
  <c r="BE198" i="2"/>
  <c r="BE182" i="2"/>
  <c r="BE260" i="2"/>
  <c r="BE160" i="2"/>
  <c r="BE212" i="2"/>
  <c r="BE246" i="2"/>
  <c r="J89" i="2"/>
  <c r="BE137" i="2"/>
  <c r="BE194" i="2"/>
  <c r="J92" i="2"/>
  <c r="F122" i="2"/>
  <c r="BE128" i="2"/>
  <c r="BE202" i="2"/>
  <c r="BE154" i="2"/>
  <c r="BE157" i="2"/>
  <c r="BE169" i="2"/>
  <c r="BE172" i="2"/>
  <c r="BE176" i="2"/>
  <c r="BE205" i="2"/>
  <c r="BE215" i="2"/>
  <c r="BE243" i="2"/>
  <c r="BE267" i="2"/>
  <c r="BE140" i="2"/>
  <c r="BE163" i="2"/>
  <c r="BE239" i="2"/>
  <c r="J91" i="2"/>
  <c r="BE166" i="2"/>
  <c r="BE234" i="2"/>
  <c r="E85" i="2"/>
  <c r="BE131" i="2"/>
  <c r="BE253" i="2"/>
  <c r="BE256" i="2"/>
  <c r="F34" i="3"/>
  <c r="BA96" i="1" s="1"/>
  <c r="F35" i="2"/>
  <c r="BB95" i="1" s="1"/>
  <c r="J34" i="2"/>
  <c r="AW95" i="1" s="1"/>
  <c r="F34" i="2"/>
  <c r="BA95" i="1" s="1"/>
  <c r="F36" i="2"/>
  <c r="BC95" i="1" s="1"/>
  <c r="F35" i="3"/>
  <c r="BB96" i="1" s="1"/>
  <c r="F37" i="2"/>
  <c r="BD95" i="1" s="1"/>
  <c r="J34" i="3"/>
  <c r="AW96" i="1" s="1"/>
  <c r="F37" i="3"/>
  <c r="BD96" i="1" s="1"/>
  <c r="F36" i="3"/>
  <c r="BC96" i="1" s="1"/>
  <c r="T126" i="2" l="1"/>
  <c r="T125" i="2"/>
  <c r="P126" i="2"/>
  <c r="P125" i="2"/>
  <c r="AU95" i="1" s="1"/>
  <c r="AU94" i="1" s="1"/>
  <c r="R120" i="3"/>
  <c r="R119" i="3"/>
  <c r="T120" i="3"/>
  <c r="T119" i="3" s="1"/>
  <c r="R126" i="2"/>
  <c r="R125" i="2"/>
  <c r="BK126" i="2"/>
  <c r="J126" i="2" s="1"/>
  <c r="J97" i="2" s="1"/>
  <c r="J121" i="3"/>
  <c r="J98" i="3"/>
  <c r="BK119" i="3"/>
  <c r="J119" i="3"/>
  <c r="J96" i="3"/>
  <c r="F33" i="2"/>
  <c r="AZ95" i="1" s="1"/>
  <c r="BB94" i="1"/>
  <c r="W31" i="1" s="1"/>
  <c r="BD94" i="1"/>
  <c r="W33" i="1"/>
  <c r="J33" i="3"/>
  <c r="AV96" i="1" s="1"/>
  <c r="AT96" i="1" s="1"/>
  <c r="J33" i="2"/>
  <c r="AV95" i="1" s="1"/>
  <c r="AT95" i="1" s="1"/>
  <c r="F33" i="3"/>
  <c r="AZ96" i="1"/>
  <c r="BA94" i="1"/>
  <c r="AW94" i="1"/>
  <c r="AK30" i="1" s="1"/>
  <c r="BC94" i="1"/>
  <c r="W32" i="1"/>
  <c r="BK125" i="2" l="1"/>
  <c r="J125" i="2" s="1"/>
  <c r="J30" i="2" s="1"/>
  <c r="AG95" i="1" s="1"/>
  <c r="AN95" i="1" s="1"/>
  <c r="J96" i="2"/>
  <c r="J39" i="2"/>
  <c r="J30" i="3"/>
  <c r="AG96" i="1"/>
  <c r="AX94" i="1"/>
  <c r="AY94" i="1"/>
  <c r="AZ94" i="1"/>
  <c r="W29" i="1" s="1"/>
  <c r="W30" i="1"/>
  <c r="J39" i="3" l="1"/>
  <c r="AN96" i="1"/>
  <c r="AG94" i="1"/>
  <c r="AK26" i="1" s="1"/>
  <c r="AV94" i="1"/>
  <c r="AK29" i="1" s="1"/>
  <c r="AK35" i="1" l="1"/>
  <c r="AT94" i="1"/>
  <c r="AN94" i="1"/>
</calcChain>
</file>

<file path=xl/sharedStrings.xml><?xml version="1.0" encoding="utf-8"?>
<sst xmlns="http://schemas.openxmlformats.org/spreadsheetml/2006/main" count="2069" uniqueCount="430">
  <si>
    <t>Export Komplet</t>
  </si>
  <si>
    <t/>
  </si>
  <si>
    <t>2.0</t>
  </si>
  <si>
    <t>False</t>
  </si>
  <si>
    <t>{ccb4d259-5a3c-4541-b1a8-cac502db63f3}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</si>
  <si>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</si>
  <si>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</si>
  <si>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</si>
  <si>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</si>
  <si>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</si>
  <si>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</si>
  <si>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</si>
  <si>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</si>
  <si>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</si>
  <si>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250912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</si>
  <si>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</si>
  <si>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</si>
  <si>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chodníku v ul. Potoční, Odry</t>
  </si>
  <si>
    <t>KSO:</t>
  </si>
  <si>
    <t>CC-CZ:</t>
  </si>
  <si>
    <t>Místo:</t>
  </si>
  <si>
    <t>Odry</t>
  </si>
  <si>
    <t>Datum:</t>
  </si>
  <si>
    <t>12. 9. 2025</t>
  </si>
  <si>
    <t>Zadavatel:</t>
  </si>
  <si>
    <t>IČ:</t>
  </si>
  <si>
    <t>00298221</t>
  </si>
  <si>
    <t>Město Odry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</si>
  <si>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</si>
  <si>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</si>
  <si>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</si>
  <si>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</si>
  <si>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</si>
  <si>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</si>
  <si>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</si>
  <si>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</si>
  <si>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</si>
  <si>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</si>
  <si>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</si>
  <si>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</si>
  <si>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</si>
  <si>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</si>
  <si>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</si>
  <si>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</si>
  <si>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</si>
  <si>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</si>
  <si>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</si>
  <si>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</si>
  <si>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</si>
  <si>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</si>
  <si>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</si>
  <si>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</si>
  <si>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</si>
  <si>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</si>
  <si>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</si>
  <si>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</si>
  <si>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</si>
  <si>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</si>
  <si>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</si>
  <si>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</si>
  <si>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</si>
  <si>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</si>
  <si>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</si>
  <si>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</si>
  <si>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</si>
  <si>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</si>
  <si>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</si>
  <si>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</si>
  <si>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</si>
  <si>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</si>
  <si>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</si>
  <si>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</si>
  <si>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</si>
  <si>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</si>
  <si>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</si>
  <si>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</si>
  <si>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</si>
  <si>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</si>
  <si>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</si>
  <si>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</si>
  <si>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</si>
  <si>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</si>
  <si>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Stavba opravy chodníku</t>
  </si>
  <si>
    <t>STA</t>
  </si>
  <si>
    <t>1</t>
  </si>
  <si>
    <t>{93f83ae9-820d-4d14-8409-a0c03ec1548a}</t>
  </si>
  <si>
    <t>2</t>
  </si>
  <si>
    <t>02</t>
  </si>
  <si>
    <t>VRN</t>
  </si>
  <si>
    <t>{aa7e4490-77a8-4935-b9fa-d3d346924d2c}</t>
  </si>
  <si>
    <t>OBR02</t>
  </si>
  <si>
    <t>CHodníková obruba</t>
  </si>
  <si>
    <t>218,6</t>
  </si>
  <si>
    <t>DL01</t>
  </si>
  <si>
    <t>Dlažby poloviční</t>
  </si>
  <si>
    <t>2,186</t>
  </si>
  <si>
    <t>KRYCÍ LIST SOUPISU PRACÍ</t>
  </si>
  <si>
    <t>UT01</t>
  </si>
  <si>
    <t>Úprava terénu</t>
  </si>
  <si>
    <t>72,78</t>
  </si>
  <si>
    <t>OR01</t>
  </si>
  <si>
    <t>Dovodz ornice</t>
  </si>
  <si>
    <t>14,556</t>
  </si>
  <si>
    <t>ODS01</t>
  </si>
  <si>
    <t>Odstraněnní podkladu</t>
  </si>
  <si>
    <t>85,2</t>
  </si>
  <si>
    <t>ODS02</t>
  </si>
  <si>
    <t>Odstranění podkladu</t>
  </si>
  <si>
    <t>89,2</t>
  </si>
  <si>
    <t>Objekt:</t>
  </si>
  <si>
    <t>SUT01</t>
  </si>
  <si>
    <t>Suť sypká</t>
  </si>
  <si>
    <t>184,527</t>
  </si>
  <si>
    <t>01 - Stavba opravy chodníku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</si>
  <si>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</si>
  <si>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</si>
  <si>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</si>
  <si>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</si>
  <si>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</si>
  <si>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</si>
  <si>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</si>
  <si>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</si>
  <si>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</si>
  <si>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</si>
  <si>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</si>
  <si>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</si>
  <si>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</si>
  <si>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</si>
  <si>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</si>
  <si>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</si>
  <si>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</si>
  <si>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</si>
  <si>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</si>
  <si>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</si>
  <si>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</si>
  <si>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</si>
  <si>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</si>
  <si>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</si>
  <si>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</si>
  <si>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</si>
  <si>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</si>
  <si>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</si>
  <si>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</si>
  <si>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</si>
  <si>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</si>
  <si>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</si>
  <si>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</si>
  <si>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</si>
  <si>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</si>
  <si>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2025 02</t>
  </si>
  <si>
    <t>4</t>
  </si>
  <si>
    <t>1090279506</t>
  </si>
  <si>
    <t>PP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</si>
  <si>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</si>
  <si>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VV</t>
  </si>
  <si>
    <t>(1,5*3)+1*2+1*2+2*1*2</t>
  </si>
  <si>
    <t>113107162</t>
  </si>
  <si>
    <t>Odstranění podkladu z kameniva drceného tl přes 100 do 200 mm strojně pl přes 50 do 200 m2</t>
  </si>
  <si>
    <t>641096024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</si>
  <si>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</si>
  <si>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((24,1+1,5)*3)+(26*4)+(7*2)+((3,4*8)+(3,4*12,8))+(8*2)+((3,4*7,3)+(4*12,8))+(2,4*3)+(2*10)+(2*16)+(31*2)-ODS02</t>
  </si>
  <si>
    <t>3</t>
  </si>
  <si>
    <t>113107170</t>
  </si>
  <si>
    <t>Odstranění podkladu z betonu prostého tl do 100 mm strojně pl přes 50 do 200 m2</t>
  </si>
  <si>
    <t>-1000616461</t>
  </si>
  <si>
    <t>Odstranění podkladů nebo krytů strojně plochy jednotlivě přes 50 m2 do 200 m2 s přemístěním hmot na skládku na vzdálenost do 20 m nebo s naložením na dopravní prostředek z betonu prostého, o tl. vrstvy do 100 mm</t>
  </si>
  <si>
    <t>(24,1*3)+(26*4)+((7-1)*2)+((3,4*8)+(3,4*12,8))+(8*2)+((3,4*7,3)+(4*12,8))+(2,4*3)+(2*10)+((2*16)-(2*1))+((31*2)-(2*1*2))-ODS01</t>
  </si>
  <si>
    <t>113107181</t>
  </si>
  <si>
    <t>Odstranění podkladu živičného tl do 50 mm strojně pl přes 50 do 200 m2</t>
  </si>
  <si>
    <t>83472894</t>
  </si>
  <si>
    <t>Odstranění podkladů nebo krytů strojně plochy jednotlivě přes 50 m2 do 200 m2 s přemístěním hmot na skládku na vzdálenost do 20 m nebo s naložením na dopravní prostředek živičných, o tl. vrstvy do 50 mm</t>
  </si>
  <si>
    <t>5</t>
  </si>
  <si>
    <t>113107322</t>
  </si>
  <si>
    <t>Odstranění podkladu z kameniva drceného tl přes 100 do 200 mm strojně pl do 50 m2</t>
  </si>
  <si>
    <t>1138771425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</si>
  <si>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</si>
  <si>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(7*2)</t>
  </si>
  <si>
    <t>(8*2)</t>
  </si>
  <si>
    <t>(2,4*3)+(2*10)</t>
  </si>
  <si>
    <t>(2*16)</t>
  </si>
  <si>
    <t>Součet</t>
  </si>
  <si>
    <t>6</t>
  </si>
  <si>
    <t>113107330</t>
  </si>
  <si>
    <t>Odstranění podkladu z betonu prostého tl do 100 mm strojně pl do 50 m2</t>
  </si>
  <si>
    <t>-2122017249</t>
  </si>
  <si>
    <t>Odstranění podkladů nebo krytů strojně plochy jednotlivě do 50 m2 s přemístěním hmot na skládku na vzdálenost do 3 m nebo s naložením na dopravní prostředek z betonu prostého, o tl. vrstvy do 100 mm</t>
  </si>
  <si>
    <t>((7-1)*2)</t>
  </si>
  <si>
    <t>((2*16)-(2*1))</t>
  </si>
  <si>
    <t>7</t>
  </si>
  <si>
    <t>113107341</t>
  </si>
  <si>
    <t>Odstranění podkladu živičného tl 50 mm strojně pl do 50 m2</t>
  </si>
  <si>
    <t>-1372583055</t>
  </si>
  <si>
    <t>Odstranění podkladů nebo krytů strojně plochy jednotlivě do 50 m2 s přemístěním hmot na skládku na vzdálenost do 3 m nebo s naložením na dopravní prostředek živičných, o tl. vrstvy do 50 mm</t>
  </si>
  <si>
    <t>8</t>
  </si>
  <si>
    <t>113202111</t>
  </si>
  <si>
    <t>Vytrhání obrub krajníků obrubníků stojatých</t>
  </si>
  <si>
    <t>m</t>
  </si>
  <si>
    <t>1413385090</t>
  </si>
  <si>
    <t>Vytrhání obrub s vybouráním lože, s přemístěním hmot na skládku na vzdálenost do 3 m nebo s naložením na dopravní prostředek z krajníků nebo obrubníků stojatých</t>
  </si>
  <si>
    <t>OBR01</t>
  </si>
  <si>
    <t>(1,1+4+3+3)+(4+26)+(9)+(3,4+16+21)+(2+8+3)+(3,4+7,3+7,3+4+12+4)+(8)+2*5+(16+8+2*6+2,5+2)+(31+31+2+2)</t>
  </si>
  <si>
    <t>9</t>
  </si>
  <si>
    <t>162351104</t>
  </si>
  <si>
    <t>Vodorovné přemístění přes 500 do 1000 m výkopku/sypaniny z horniny třídy těžitelnosti I skupiny 1 až 3</t>
  </si>
  <si>
    <t>m3</t>
  </si>
  <si>
    <t>1804987910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</si>
  <si>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</si>
  <si>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10</t>
  </si>
  <si>
    <t>167151101</t>
  </si>
  <si>
    <t>Nakládání výkopku z hornin třídy těžitelnosti I skupiny 1 až 3 do 100 m3</t>
  </si>
  <si>
    <t>-1790944804</t>
  </si>
  <si>
    <t>Nakládání, skládání a překládání neulehlého výkopku nebo sypaniny strojně nakládání, množství do 100 m3, z horniny třídy těžitelnosti I, skupiny 1 až 3</t>
  </si>
  <si>
    <t>UT01*0,2</t>
  </si>
  <si>
    <t>11</t>
  </si>
  <si>
    <t>181311103</t>
  </si>
  <si>
    <t>Rozprostření ornice tl vrstvy do 200 mm v rovině nebo ve svahu do 1:5 ručně</t>
  </si>
  <si>
    <t>384761323</t>
  </si>
  <si>
    <t>Rozprostření a urovnání ornice v rovině nebo ve svahu sklonu do 1:5 ručně při souvislé ploše, tl. vrstvy do 200 mm</t>
  </si>
  <si>
    <t>3*2,4+OBR02*0,3</t>
  </si>
  <si>
    <t>181411131</t>
  </si>
  <si>
    <t>Založení parkového trávníku výsevem pl do 1000 m2 v rovině a ve svahu do 1:5</t>
  </si>
  <si>
    <t>-617609896</t>
  </si>
  <si>
    <t>Založení trávníku na půdě předem připravené plochy do 1000 m2 výsevem včetně utažení parkového v rovině nebo na svahu do 1:5</t>
  </si>
  <si>
    <t>13</t>
  </si>
  <si>
    <t>M</t>
  </si>
  <si>
    <t>00572410</t>
  </si>
  <si>
    <t>osivo směs travní parková</t>
  </si>
  <si>
    <t>kg</t>
  </si>
  <si>
    <t>-262003708</t>
  </si>
  <si>
    <t>72,78*0,02 'Přepočtené koeficientem množství</t>
  </si>
  <si>
    <t>Komunikace pozemní</t>
  </si>
  <si>
    <t>14</t>
  </si>
  <si>
    <t>564861111</t>
  </si>
  <si>
    <t>Podklad ze štěrkodrtě ŠD plochy přes 100 m2 tl 200 mm</t>
  </si>
  <si>
    <t>-1851571339</t>
  </si>
  <si>
    <t>Podklad ze štěrkodrti ŠD s rozprostřením a zhutněním plochy přes 100 m2, po zhutnění tl. 200 mm</t>
  </si>
  <si>
    <t>((24,1+1,5)*3)+(26*4)+(7*2)+((3,4*8)+(3,4*12,8))+(2*8)+((3,4*7,3)+(4*12,8))+(2*10)+(2*16)+(31*2)</t>
  </si>
  <si>
    <t>15</t>
  </si>
  <si>
    <t>596211212</t>
  </si>
  <si>
    <t>Kladení zámkové dlažby komunikací pro pěší ručně tl 80 mm skupiny A pl přes 100 do 300 m2</t>
  </si>
  <si>
    <t>1758409556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</si>
  <si>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100 do 300 m2</t>
  </si>
  <si>
    <t>16</t>
  </si>
  <si>
    <t>59245020</t>
  </si>
  <si>
    <t>dlažba skladebná betonová 200x100mm tl 80mm přírodní</t>
  </si>
  <si>
    <t>2063117940</t>
  </si>
  <si>
    <t>((2*16)-(0,4*2*2))+((31*2)-(0,4*2*2))</t>
  </si>
  <si>
    <t>((24,1+1,5)*3-0,4*3)+((26*4)-0,4*4)+(7*2-0,4*2)+(((3,4*8)+(3,4*12,8))-0,4*3,4)+((2*8)-(0,4*2))+(((3,4*7,3)+(4*12,8))-(0,4*3,4))-(DL01)+(2*10)</t>
  </si>
  <si>
    <t>459,034*1,02 'Přepočtené koeficientem množství</t>
  </si>
  <si>
    <t>17</t>
  </si>
  <si>
    <t>59245017</t>
  </si>
  <si>
    <t>dlažba skladebná betonová 100x100mm tl 80mm přírodní</t>
  </si>
  <si>
    <t>142370408</t>
  </si>
  <si>
    <t>OBR02*0,1*0,1</t>
  </si>
  <si>
    <t>18</t>
  </si>
  <si>
    <t>59245226</t>
  </si>
  <si>
    <t>dlažba pro nevidomé betonová 200x100mm tl 80mm barevná</t>
  </si>
  <si>
    <t>2085554490</t>
  </si>
  <si>
    <t>(0,4*3)+(0,4*4)+(0,4*2)+(0,4*3,4)+(0,4*2)+(0,4*3,4)+(0,4*2*2)+(0,4*2*2)</t>
  </si>
  <si>
    <t>19</t>
  </si>
  <si>
    <t>596211214</t>
  </si>
  <si>
    <t>Příplatek za kombinaci dvou barev u kladení betonových dlažeb komunikací pro pěší ručně tl 80 mm skupiny A</t>
  </si>
  <si>
    <t>496079542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</si>
  <si>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Příplatek k cenám za dlažbu z prvků dvou barev</t>
  </si>
  <si>
    <t>Vedení trubní dálková a přípojná</t>
  </si>
  <si>
    <t>20</t>
  </si>
  <si>
    <t>899132212</t>
  </si>
  <si>
    <t>Výměna (výšková úprava) poklopu vodovodního samonivelačního nebo pevného šoupátkového</t>
  </si>
  <si>
    <t>kus</t>
  </si>
  <si>
    <t>1869044327</t>
  </si>
  <si>
    <t>Ostatní konstrukce a práce, bourání</t>
  </si>
  <si>
    <t>916131213</t>
  </si>
  <si>
    <t>Osazení silničního obrubníku betonového stojatého s boční opěrou do lože z betonu prostého</t>
  </si>
  <si>
    <t>-1235377521</t>
  </si>
  <si>
    <t>Osazení silničního obrubníku betonového se zřízením lože, s vyplněním a zatřením spár cementovou maltou stojatého s boční opěrou z betonu prostého, do lože z betonu prostého</t>
  </si>
  <si>
    <t>3+4+3,4+2+3,4+(2,5+2+10,5)+(31+2+2)</t>
  </si>
  <si>
    <t>22</t>
  </si>
  <si>
    <t>59217031</t>
  </si>
  <si>
    <t>obrubník silniční betonový 1000x150x250mm</t>
  </si>
  <si>
    <t>424298747</t>
  </si>
  <si>
    <t>10,5-1+31</t>
  </si>
  <si>
    <t>40,5*1,02 'Přepočtené koeficientem množství</t>
  </si>
  <si>
    <t>23</t>
  </si>
  <si>
    <t>59217030</t>
  </si>
  <si>
    <t>obrubník silniční betonový přechodový 1000x150x150-250mm</t>
  </si>
  <si>
    <t>-1074448290</t>
  </si>
  <si>
    <t>1+2</t>
  </si>
  <si>
    <t>24</t>
  </si>
  <si>
    <t>59217029</t>
  </si>
  <si>
    <t>obrubník silniční betonový nájezdový 1000x150x150mm</t>
  </si>
  <si>
    <t>-492189884</t>
  </si>
  <si>
    <t>3+4+3,4+2+3,4+(2,5+2)+(2+2)</t>
  </si>
  <si>
    <t>25</t>
  </si>
  <si>
    <t>916231213</t>
  </si>
  <si>
    <t>Osazení chodníkového obrubníku betonového stojatého s boční opěrou do lože z betonu prostého</t>
  </si>
  <si>
    <t>664137642</t>
  </si>
  <si>
    <t>Osazení chodníkového obrubníku betonového se zřízením lože, s vyplněním a zatřením spár cementovou maltou stojatého s boční opěrou z betonu prostého, do lože z betonu prostého</t>
  </si>
  <si>
    <t>(24,1+1,5+4+4)+(26)+(7+2)+(16+21)+(8+3)+(7,3+7,3+4+12+4)+(2*5+2,4)+(8+16)+31</t>
  </si>
  <si>
    <t>26</t>
  </si>
  <si>
    <t>59217016</t>
  </si>
  <si>
    <t>obrubník betonový chodníkový 1000x80x250mm</t>
  </si>
  <si>
    <t>-1658819883</t>
  </si>
  <si>
    <t>218,6*1,02 'Přepočtené koeficientem množství</t>
  </si>
  <si>
    <t>27</t>
  </si>
  <si>
    <t>919735111</t>
  </si>
  <si>
    <t>Řezání stávajícího živičného krytu hl do 50 mm</t>
  </si>
  <si>
    <t>2002789082</t>
  </si>
  <si>
    <t>Řezání stávajícího živičného krytu nebo podkladu hloubky do 50 mm</t>
  </si>
  <si>
    <t>28</t>
  </si>
  <si>
    <t>919735112</t>
  </si>
  <si>
    <t>Řezání stávajícího živičného krytu hl přes 50 do 100 mm</t>
  </si>
  <si>
    <t>537012173</t>
  </si>
  <si>
    <t>Řezání stávajícího živičného krytu nebo podkladu hloubky přes 50 do 100 mm</t>
  </si>
  <si>
    <t>10,5+31</t>
  </si>
  <si>
    <t>29</t>
  </si>
  <si>
    <t>961044111</t>
  </si>
  <si>
    <t>Bourání základů z betonu prostého</t>
  </si>
  <si>
    <t>2028488310</t>
  </si>
  <si>
    <t>0,8*0,8*1*2+0,8*0,8*1*2</t>
  </si>
  <si>
    <t>30</t>
  </si>
  <si>
    <t>966005111</t>
  </si>
  <si>
    <t>Rozebrání a odstranění silničního zábradlí se sloupky osazenými s betonovými patkami</t>
  </si>
  <si>
    <t>-443317808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</si>
  <si>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</si>
  <si>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997</t>
  </si>
  <si>
    <t>Doprava suti a vybouraných hmot</t>
  </si>
  <si>
    <t>31</t>
  </si>
  <si>
    <t>997221551</t>
  </si>
  <si>
    <t>Vodorovná doprava suti ze sypkých materiálů do 1 km</t>
  </si>
  <si>
    <t>t</t>
  </si>
  <si>
    <t>1533670548</t>
  </si>
  <si>
    <t>Vodorovná doprava suti bez naložení, ale se složením a s hrubým urovnáním ze sypkých materiálů, na vzdálenost do 1 km</t>
  </si>
  <si>
    <t>37,342+8,35</t>
  </si>
  <si>
    <t>112,967+25,868</t>
  </si>
  <si>
    <t>32</t>
  </si>
  <si>
    <t>997221559</t>
  </si>
  <si>
    <t>Příplatek ZKD 1 km u vodorovné dopravy suti ze sypkých materiálů</t>
  </si>
  <si>
    <t>1618442549</t>
  </si>
  <si>
    <t>Vodorovná doprava suti bez naložení, ale se složením a s hrubým urovnáním ze sypkých materiálů, na vzdálenost Příplatek k ceně za každý další započatý 1 km přes 1 km</t>
  </si>
  <si>
    <t>184,527*19 'Přepočtené koeficientem množství</t>
  </si>
  <si>
    <t>33</t>
  </si>
  <si>
    <t>997221561</t>
  </si>
  <si>
    <t>Vodorovná doprava suti z kusových materiálů do 1 km</t>
  </si>
  <si>
    <t>-1130285711</t>
  </si>
  <si>
    <t>Vodorovná doprava suti bez naložení, ale se složením a s hrubým urovnáním z kusových materiálů, na vzdálenost do 1 km</t>
  </si>
  <si>
    <t>359,529-SUT01</t>
  </si>
  <si>
    <t>34</t>
  </si>
  <si>
    <t>997221569</t>
  </si>
  <si>
    <t>Příplatek ZKD 1 km u vodorovné dopravy suti z kusových materiálů</t>
  </si>
  <si>
    <t>-1242307733</t>
  </si>
  <si>
    <t>Vodorovná doprava suti bez naložení, ale se složením a s hrubým urovnáním z kusových materiálů, na vzdálenost Příplatek k ceně za každý další započatý 1 km přes 1 km</t>
  </si>
  <si>
    <t>175,002*19 'Přepočtené koeficientem množství</t>
  </si>
  <si>
    <t>35</t>
  </si>
  <si>
    <t>997221861</t>
  </si>
  <si>
    <t>Poplatek za uložení na recyklační skládce (skládkovné) stavebního odpadu z prostého betonu pod kódem 17 01 01</t>
  </si>
  <si>
    <t>1719751162</t>
  </si>
  <si>
    <t>Poplatek za uložení stavebního odpadu na recyklační skládce (skládkovné) z prostého betonu zatříděného do Katalogu odpadů pod kódem 17 01 01</t>
  </si>
  <si>
    <t>36</t>
  </si>
  <si>
    <t>997221873</t>
  </si>
  <si>
    <t>Poplatek za uložení na recyklační skládce (skládkovné) stavebního odpadu zeminy a kamení zatříděného do Katalogu odpadů pod kódem 17 05 04</t>
  </si>
  <si>
    <t>428049632</t>
  </si>
  <si>
    <t>Poplatek za uložení stavebního odpadu na recyklační skládce (skládkovné) zeminy a kamení zatříděného do Katalogu odpadů pod kódem 17 05 04</t>
  </si>
  <si>
    <t>37</t>
  </si>
  <si>
    <t>997221875</t>
  </si>
  <si>
    <t>Poplatek za uložení na recyklační skládce (skládkovné) stavebního odpadu asfaltového bez obsahu dehtu zatříděného do Katalogu odpadů pod kódem 17 03 02</t>
  </si>
  <si>
    <t>441758766</t>
  </si>
  <si>
    <t>Poplatek za uložení stavebního odpadu na recyklační skládce (skládkovné) asfaltového bez obsahu dehtu zatříděného do Katalogu odpadů pod kódem 17 03 02</t>
  </si>
  <si>
    <t>998</t>
  </si>
  <si>
    <t>Přesun hmot</t>
  </si>
  <si>
    <t>38</t>
  </si>
  <si>
    <t>998223011</t>
  </si>
  <si>
    <t>Přesun hmot pro pozemní komunikace s krytem dlážděným</t>
  </si>
  <si>
    <t>-2083563375</t>
  </si>
  <si>
    <t>Přesun hmot pro pozemní komunikace s krytem dlážděným dopravní vzdálenost do 200 m jakékoliv délky objektu</t>
  </si>
  <si>
    <t>PSV</t>
  </si>
  <si>
    <t>Práce a dodávky PSV</t>
  </si>
  <si>
    <t>711</t>
  </si>
  <si>
    <t>Izolace proti vodě, vlhkosti a plynům</t>
  </si>
  <si>
    <t>39</t>
  </si>
  <si>
    <t>711161274</t>
  </si>
  <si>
    <t>Provedení izolace proti zemní vlhkosti svislé z nopové fólie výška nopu do 20 mm</t>
  </si>
  <si>
    <t>-1127724485</t>
  </si>
  <si>
    <t>Provedení izolace proti zemní vlhkosti nopovou fólií na ploše svislé S výška nopu do 20 mm</t>
  </si>
  <si>
    <t>(26+20+6+6,5+6+7)*0,5</t>
  </si>
  <si>
    <t>40</t>
  </si>
  <si>
    <t>28323005</t>
  </si>
  <si>
    <t>fólie profilovaná (nopová) drenážní HDPE s výškou nopů 8mm</t>
  </si>
  <si>
    <t>422267308</t>
  </si>
  <si>
    <t>35,75*1,221 'Přepočtené koeficientem množství</t>
  </si>
  <si>
    <t>41</t>
  </si>
  <si>
    <t>998711101</t>
  </si>
  <si>
    <t>Přesun hmot tonážní pro izolace proti vodě, vlhkosti a plynům v objektech v do 6 m</t>
  </si>
  <si>
    <t>392057524</t>
  </si>
  <si>
    <t>Přesun hmot pro izolace proti vodě, vlhkosti a plynům stanovený z hmotnosti přesunovaného materiálu vodorovná dopravní vzdálenost do 50 m základní v objektech výšky do 6 m</t>
  </si>
  <si>
    <t>42</t>
  </si>
  <si>
    <t>998711193</t>
  </si>
  <si>
    <t>Příplatek k přesunu hmot tonážnímu pro izolace proti vodě, vlhkosti a plynům za zvětšený přesun do 500 m</t>
  </si>
  <si>
    <t>-248664815</t>
  </si>
  <si>
    <t>Přesun hmot pro izolace proti vodě, vlhkosti a plynům stanovený z hmotnosti přesunovaného materiálu vodorovná dopravní vzdálenost do 50 m Příplatek k cenám za zvětšený přesun přes vymezenou vodorovnou dopravní vzdálenost do 500 m</t>
  </si>
  <si>
    <t>02 - VRN</t>
  </si>
  <si>
    <t>VRN - Vedlejší rozpočtové náklady</t>
  </si>
  <si>
    <t xml:space="preserve">    VRN1 - Průzkumné, zeměměřičské a projektové práce</t>
  </si>
  <si>
    <t xml:space="preserve">    VRN7 - Provozní vlivy</t>
  </si>
  <si>
    <t>Vedlejší rozpočtové náklady</t>
  </si>
  <si>
    <t>VRN1</t>
  </si>
  <si>
    <t>Průzkumné, zeměměřičské a projektové práce</t>
  </si>
  <si>
    <t>012164000</t>
  </si>
  <si>
    <t>Vytyčení a zaměření inženýrských sítí</t>
  </si>
  <si>
    <t>kpl</t>
  </si>
  <si>
    <t>1024</t>
  </si>
  <si>
    <t>106983085</t>
  </si>
  <si>
    <t>1+1+1+1+1</t>
  </si>
  <si>
    <t>012434000</t>
  </si>
  <si>
    <t>Geodetická aktualizační dokumentace (GAD DTM)</t>
  </si>
  <si>
    <t>291878234</t>
  </si>
  <si>
    <t>012444000</t>
  </si>
  <si>
    <t>Geodetické měření skutečného provedení stavby</t>
  </si>
  <si>
    <t>337669280</t>
  </si>
  <si>
    <t>VRN7</t>
  </si>
  <si>
    <t>Provozní vlivy</t>
  </si>
  <si>
    <t>072103000</t>
  </si>
  <si>
    <t>Silniční provoz - projednání DIO a zajištění DIR</t>
  </si>
  <si>
    <t>-402349982</t>
  </si>
  <si>
    <t>072203000</t>
  </si>
  <si>
    <t>Silniční provoz - zajištění DIO (dopravní značení)</t>
  </si>
  <si>
    <t>44768063</t>
  </si>
  <si>
    <t>SEZNAM FIGUR</t>
  </si>
  <si>
    <t>Výměra</t>
  </si>
  <si>
    <t>Použití figury:</t>
  </si>
  <si>
    <t>Odstraněné obruby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</si>
</sst>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0" fillId="0" borderId="0" xfId="0" applyProtection="1"/>
    <xf numFmtId="0" fontId="12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 applyProtection="1">
      <alignment horizontal="center" vertical="center"/>
    </xf>
    <xf numFmtId="0" fontId="19" fillId="0" borderId="12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5" borderId="6" xfId="0" applyFont="1" applyFill="1" applyBorder="1" applyAlignment="1" applyProtection="1">
      <alignment horizontal="center" vertical="center"/>
    </xf>
    <xf numFmtId="0" fontId="21" fillId="5" borderId="7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21" fillId="5" borderId="7" xfId="0" applyFont="1" applyFill="1" applyBorder="1" applyAlignment="1" applyProtection="1">
      <alignment horizontal="center" vertical="center"/>
    </xf>
    <xf numFmtId="0" fontId="21" fillId="5" borderId="7" xfId="0" applyFont="1" applyFill="1" applyBorder="1" applyAlignment="1" applyProtection="1">
      <alignment horizontal="right" vertical="center"/>
    </xf>
    <xf numFmtId="0" fontId="21" fillId="5" borderId="8" xfId="0" applyFont="1" applyFill="1" applyBorder="1" applyAlignment="1" applyProtection="1">
      <alignment horizontal="left" vertical="center"/>
    </xf>
    <xf numFmtId="0" fontId="21" fillId="5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25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6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21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22" fillId="3" borderId="14" xfId="0" applyFont="1" applyFill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 applyProtection="1">
      <alignment vertical="center"/>
    </xf>
    <xf numFmtId="0" fontId="36" fillId="3" borderId="14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111</xdr:row>
      <xdr:rowOff>0</xdr:rowOff>
    </xdr:from>
    <xdr:to>
      <xdr:col>9</xdr:col>
      <xdr:colOff>1215390</xdr:colOff>
      <xdr:row>115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105</xdr:row>
      <xdr:rowOff>0</xdr:rowOff>
    </xdr:from>
    <xdr:to>
      <xdr:col>9</xdr:col>
      <xdr:colOff>1215390</xdr:colOff>
      <xdr:row>109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L22" sqref="AL22"/>
    </sheetView>
  </sheetViews>
  <sheetFormatPr defaultRowHeight="15"/>
  <cols>
    <col min="1" max="1" width="8.33203125" style="39" customWidth="1"/>
    <col min="2" max="2" width="1.6640625" style="39" customWidth="1"/>
    <col min="3" max="3" width="4.1640625" style="39" customWidth="1"/>
    <col min="4" max="33" width="2.6640625" style="39" customWidth="1"/>
    <col min="34" max="34" width="3.33203125" style="39" customWidth="1"/>
    <col min="35" max="35" width="31.6640625" style="39" customWidth="1"/>
    <col min="36" max="37" width="2.5" style="39" customWidth="1"/>
    <col min="38" max="38" width="8.33203125" style="39" customWidth="1"/>
    <col min="39" max="39" width="3.33203125" style="39" customWidth="1"/>
    <col min="40" max="40" width="13.33203125" style="39" customWidth="1"/>
    <col min="41" max="41" width="7.5" style="39" customWidth="1"/>
    <col min="42" max="42" width="4.1640625" style="39" customWidth="1"/>
    <col min="43" max="43" width="15.6640625" style="39" hidden="1" customWidth="1"/>
    <col min="44" max="44" width="13.6640625" style="39" customWidth="1"/>
    <col min="45" max="47" width="25.83203125" style="39" hidden="1" customWidth="1"/>
    <col min="48" max="49" width="21.6640625" style="39" hidden="1" customWidth="1"/>
    <col min="50" max="51" width="25" style="39" hidden="1" customWidth="1"/>
    <col min="52" max="52" width="21.6640625" style="39" hidden="1" customWidth="1"/>
    <col min="53" max="53" width="19.1640625" style="39" hidden="1" customWidth="1"/>
    <col min="54" max="54" width="25" style="39" hidden="1" customWidth="1"/>
    <col min="55" max="55" width="21.6640625" style="39" hidden="1" customWidth="1"/>
    <col min="56" max="56" width="19.1640625" style="39" hidden="1" customWidth="1"/>
    <col min="57" max="57" width="66.5" style="39" customWidth="1"/>
    <col min="58" max="70" width="9.33203125" style="39"/>
    <col min="71" max="91" width="9.33203125" style="39" hidden="1"/>
    <col min="92" max="16384" width="9.33203125" style="39"/>
  </cols>
  <sheetData>
    <row r="1" spans="1:74" ht="11.25">
      <c r="A1" s="38" t="s">
        <v>0</v>
      </c>
      <c r="AZ1" s="38" t="s">
        <v>1</v>
      </c>
      <c r="BA1" s="38" t="s">
        <v>2</v>
      </c>
      <c r="BB1" s="38" t="s">
        <v>1</v>
      </c>
      <c r="BT1" s="38" t="s">
        <v>3</v>
      </c>
      <c r="BU1" s="38" t="s">
        <v>3</v>
      </c>
      <c r="BV1" s="38" t="s">
        <v>4</v>
      </c>
    </row>
    <row r="2" spans="1:74" ht="36.950000000000003" customHeight="1">
      <c r="AR2" s="40" t="s">
        <v>5</v>
      </c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S2" s="42" t="s">
        <v>6</v>
      </c>
      <c r="BT2" s="42" t="s">
        <v>7</v>
      </c>
    </row>
    <row r="3" spans="1:74" ht="6.95" customHeight="1">
      <c r="B3" s="43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5"/>
      <c r="BS3" s="42" t="s">
        <v>6</v>
      </c>
      <c r="BT3" s="42" t="s">
        <v>8</v>
      </c>
    </row>
    <row r="4" spans="1:74" ht="24.95" customHeight="1">
      <c r="B4" s="45"/>
      <c r="D4" s="46" t="s">
        <v>9</v>
      </c>
      <c r="AR4" s="45"/>
      <c r="AS4" s="47" t="s">
        <v>10</v>
      </c>
      <c r="BE4" s="48" t="s">
        <v>11</v>
      </c>
      <c r="BS4" s="42" t="s">
        <v>12</v>
      </c>
    </row>
    <row r="5" spans="1:74" ht="12" customHeight="1">
      <c r="B5" s="45"/>
      <c r="D5" s="49" t="s">
        <v>13</v>
      </c>
      <c r="K5" s="50" t="s">
        <v>14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R5" s="45"/>
      <c r="BE5" s="51" t="s">
        <v>15</v>
      </c>
      <c r="BS5" s="42" t="s">
        <v>6</v>
      </c>
    </row>
    <row r="6" spans="1:74" ht="36.950000000000003" customHeight="1">
      <c r="B6" s="45"/>
      <c r="D6" s="52" t="s">
        <v>16</v>
      </c>
      <c r="K6" s="53" t="s">
        <v>17</v>
      </c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R6" s="45"/>
      <c r="BE6" s="54"/>
      <c r="BS6" s="42" t="s">
        <v>6</v>
      </c>
    </row>
    <row r="7" spans="1:74" ht="12" customHeight="1">
      <c r="B7" s="45"/>
      <c r="D7" s="55" t="s">
        <v>18</v>
      </c>
      <c r="K7" s="56" t="s">
        <v>1</v>
      </c>
      <c r="AK7" s="55" t="s">
        <v>19</v>
      </c>
      <c r="AN7" s="56" t="s">
        <v>1</v>
      </c>
      <c r="AR7" s="45"/>
      <c r="BE7" s="54"/>
      <c r="BS7" s="42" t="s">
        <v>6</v>
      </c>
    </row>
    <row r="8" spans="1:74" ht="12" customHeight="1">
      <c r="B8" s="45"/>
      <c r="D8" s="55" t="s">
        <v>20</v>
      </c>
      <c r="K8" s="56" t="s">
        <v>21</v>
      </c>
      <c r="AK8" s="55" t="s">
        <v>22</v>
      </c>
      <c r="AN8" s="57" t="s">
        <v>23</v>
      </c>
      <c r="AR8" s="45"/>
      <c r="BE8" s="54"/>
      <c r="BS8" s="42" t="s">
        <v>6</v>
      </c>
    </row>
    <row r="9" spans="1:74" ht="14.45" customHeight="1">
      <c r="B9" s="45"/>
      <c r="AR9" s="45"/>
      <c r="BE9" s="54"/>
      <c r="BS9" s="42" t="s">
        <v>6</v>
      </c>
    </row>
    <row r="10" spans="1:74" ht="12" customHeight="1">
      <c r="B10" s="45"/>
      <c r="D10" s="55" t="s">
        <v>24</v>
      </c>
      <c r="AK10" s="55" t="s">
        <v>25</v>
      </c>
      <c r="AN10" s="56" t="s">
        <v>26</v>
      </c>
      <c r="AR10" s="45"/>
      <c r="BE10" s="54"/>
      <c r="BS10" s="42" t="s">
        <v>6</v>
      </c>
    </row>
    <row r="11" spans="1:74" ht="18.399999999999999" customHeight="1">
      <c r="B11" s="45"/>
      <c r="E11" s="56" t="s">
        <v>27</v>
      </c>
      <c r="AK11" s="55" t="s">
        <v>28</v>
      </c>
      <c r="AN11" s="56" t="s">
        <v>1</v>
      </c>
      <c r="AR11" s="45"/>
      <c r="BE11" s="54"/>
      <c r="BS11" s="42" t="s">
        <v>6</v>
      </c>
    </row>
    <row r="12" spans="1:74" ht="6.95" customHeight="1">
      <c r="B12" s="45"/>
      <c r="AR12" s="45"/>
      <c r="BE12" s="54"/>
      <c r="BS12" s="42" t="s">
        <v>6</v>
      </c>
    </row>
    <row r="13" spans="1:74" ht="12" customHeight="1">
      <c r="B13" s="45"/>
      <c r="D13" s="55" t="s">
        <v>29</v>
      </c>
      <c r="AK13" s="55" t="s">
        <v>25</v>
      </c>
      <c r="AN13" s="12" t="s">
        <v>30</v>
      </c>
      <c r="AR13" s="45"/>
      <c r="BE13" s="54"/>
      <c r="BS13" s="42" t="s">
        <v>6</v>
      </c>
    </row>
    <row r="14" spans="1:74" ht="12.75">
      <c r="B14" s="45"/>
      <c r="E14" s="36" t="s">
        <v>30</v>
      </c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55" t="s">
        <v>28</v>
      </c>
      <c r="AN14" s="12" t="s">
        <v>30</v>
      </c>
      <c r="AR14" s="45"/>
      <c r="BE14" s="54"/>
      <c r="BS14" s="42" t="s">
        <v>6</v>
      </c>
    </row>
    <row r="15" spans="1:74" ht="6.95" customHeight="1">
      <c r="B15" s="45"/>
      <c r="AR15" s="45"/>
      <c r="BE15" s="54"/>
      <c r="BS15" s="42" t="s">
        <v>3</v>
      </c>
    </row>
    <row r="16" spans="1:74" ht="12" customHeight="1">
      <c r="B16" s="45"/>
      <c r="D16" s="55" t="s">
        <v>31</v>
      </c>
      <c r="AK16" s="55" t="s">
        <v>25</v>
      </c>
      <c r="AN16" s="56" t="s">
        <v>1</v>
      </c>
      <c r="AR16" s="45"/>
      <c r="BE16" s="54"/>
      <c r="BS16" s="42" t="s">
        <v>3</v>
      </c>
    </row>
    <row r="17" spans="1:71" ht="18.399999999999999" customHeight="1">
      <c r="B17" s="45"/>
      <c r="E17" s="56" t="s">
        <v>32</v>
      </c>
      <c r="AK17" s="55" t="s">
        <v>28</v>
      </c>
      <c r="AN17" s="56" t="s">
        <v>1</v>
      </c>
      <c r="AR17" s="45"/>
      <c r="BE17" s="54"/>
      <c r="BS17" s="42" t="s">
        <v>33</v>
      </c>
    </row>
    <row r="18" spans="1:71" ht="6.95" customHeight="1">
      <c r="B18" s="45"/>
      <c r="AR18" s="45"/>
      <c r="BE18" s="54"/>
      <c r="BS18" s="42" t="s">
        <v>6</v>
      </c>
    </row>
    <row r="19" spans="1:71" ht="12" customHeight="1">
      <c r="B19" s="45"/>
      <c r="D19" s="55" t="s">
        <v>34</v>
      </c>
      <c r="AK19" s="55" t="s">
        <v>25</v>
      </c>
      <c r="AN19" s="56" t="s">
        <v>1</v>
      </c>
      <c r="AR19" s="45"/>
      <c r="BE19" s="54"/>
      <c r="BS19" s="42" t="s">
        <v>6</v>
      </c>
    </row>
    <row r="20" spans="1:71" ht="18.399999999999999" customHeight="1">
      <c r="B20" s="45"/>
      <c r="E20" s="56" t="s">
        <v>32</v>
      </c>
      <c r="AK20" s="55" t="s">
        <v>28</v>
      </c>
      <c r="AN20" s="56" t="s">
        <v>1</v>
      </c>
      <c r="AR20" s="45"/>
      <c r="BE20" s="54"/>
      <c r="BS20" s="42" t="s">
        <v>33</v>
      </c>
    </row>
    <row r="21" spans="1:71" ht="6.95" customHeight="1">
      <c r="B21" s="45"/>
      <c r="AR21" s="45"/>
      <c r="BE21" s="54"/>
    </row>
    <row r="22" spans="1:71" ht="12" customHeight="1">
      <c r="B22" s="45"/>
      <c r="D22" s="55" t="s">
        <v>35</v>
      </c>
      <c r="AR22" s="45"/>
      <c r="BE22" s="54"/>
    </row>
    <row r="23" spans="1:71" ht="16.5" customHeight="1">
      <c r="B23" s="45"/>
      <c r="E23" s="58" t="s">
        <v>1</v>
      </c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R23" s="45"/>
      <c r="BE23" s="54"/>
    </row>
    <row r="24" spans="1:71" ht="6.95" customHeight="1">
      <c r="B24" s="45"/>
      <c r="AR24" s="45"/>
      <c r="BE24" s="54"/>
    </row>
    <row r="25" spans="1:71" ht="6.95" customHeight="1">
      <c r="B25" s="45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R25" s="45"/>
      <c r="BE25" s="54"/>
    </row>
    <row r="26" spans="1:71" s="66" customFormat="1" ht="25.9" customHeight="1">
      <c r="A26" s="60"/>
      <c r="B26" s="61"/>
      <c r="C26" s="60"/>
      <c r="D26" s="62" t="s">
        <v>36</v>
      </c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4">
        <f>ROUND(AG94,2)</f>
        <v>0</v>
      </c>
      <c r="AL26" s="65"/>
      <c r="AM26" s="65"/>
      <c r="AN26" s="65"/>
      <c r="AO26" s="65"/>
      <c r="AP26" s="60"/>
      <c r="AQ26" s="60"/>
      <c r="AR26" s="61"/>
      <c r="BE26" s="54"/>
    </row>
    <row r="27" spans="1:71" s="66" customFormat="1" ht="6.95" customHeight="1">
      <c r="A27" s="60"/>
      <c r="B27" s="61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1"/>
      <c r="BE27" s="54"/>
    </row>
    <row r="28" spans="1:71" s="66" customFormat="1" ht="12.75">
      <c r="A28" s="60"/>
      <c r="B28" s="61"/>
      <c r="C28" s="60"/>
      <c r="D28" s="60"/>
      <c r="E28" s="60"/>
      <c r="F28" s="60"/>
      <c r="G28" s="60"/>
      <c r="H28" s="60"/>
      <c r="I28" s="60"/>
      <c r="J28" s="60"/>
      <c r="K28" s="60"/>
      <c r="L28" s="67" t="s">
        <v>37</v>
      </c>
      <c r="M28" s="67"/>
      <c r="N28" s="67"/>
      <c r="O28" s="67"/>
      <c r="P28" s="67"/>
      <c r="Q28" s="60"/>
      <c r="R28" s="60"/>
      <c r="S28" s="60"/>
      <c r="T28" s="60"/>
      <c r="U28" s="60"/>
      <c r="V28" s="60"/>
      <c r="W28" s="67" t="s">
        <v>38</v>
      </c>
      <c r="X28" s="67"/>
      <c r="Y28" s="67"/>
      <c r="Z28" s="67"/>
      <c r="AA28" s="67"/>
      <c r="AB28" s="67"/>
      <c r="AC28" s="67"/>
      <c r="AD28" s="67"/>
      <c r="AE28" s="67"/>
      <c r="AF28" s="60"/>
      <c r="AG28" s="60"/>
      <c r="AH28" s="60"/>
      <c r="AI28" s="60"/>
      <c r="AJ28" s="60"/>
      <c r="AK28" s="67" t="s">
        <v>39</v>
      </c>
      <c r="AL28" s="67"/>
      <c r="AM28" s="67"/>
      <c r="AN28" s="67"/>
      <c r="AO28" s="67"/>
      <c r="AP28" s="60"/>
      <c r="AQ28" s="60"/>
      <c r="AR28" s="61"/>
      <c r="BE28" s="54"/>
    </row>
    <row r="29" spans="1:71" s="68" customFormat="1" ht="14.45" customHeight="1">
      <c r="B29" s="69"/>
      <c r="D29" s="55" t="s">
        <v>40</v>
      </c>
      <c r="F29" s="55" t="s">
        <v>41</v>
      </c>
      <c r="L29" s="70">
        <v>0.21</v>
      </c>
      <c r="M29" s="71"/>
      <c r="N29" s="71"/>
      <c r="O29" s="71"/>
      <c r="P29" s="71"/>
      <c r="W29" s="72">
        <f>ROUND(AZ94, 2)</f>
        <v>0</v>
      </c>
      <c r="X29" s="71"/>
      <c r="Y29" s="71"/>
      <c r="Z29" s="71"/>
      <c r="AA29" s="71"/>
      <c r="AB29" s="71"/>
      <c r="AC29" s="71"/>
      <c r="AD29" s="71"/>
      <c r="AE29" s="71"/>
      <c r="AK29" s="72">
        <f>ROUND(AV94, 2)</f>
        <v>0</v>
      </c>
      <c r="AL29" s="71"/>
      <c r="AM29" s="71"/>
      <c r="AN29" s="71"/>
      <c r="AO29" s="71"/>
      <c r="AR29" s="69"/>
      <c r="BE29" s="73"/>
    </row>
    <row r="30" spans="1:71" s="68" customFormat="1" ht="14.45" customHeight="1">
      <c r="B30" s="69"/>
      <c r="F30" s="55" t="s">
        <v>42</v>
      </c>
      <c r="L30" s="70">
        <v>0.12</v>
      </c>
      <c r="M30" s="71"/>
      <c r="N30" s="71"/>
      <c r="O30" s="71"/>
      <c r="P30" s="71"/>
      <c r="W30" s="72">
        <f>ROUND(BA94, 2)</f>
        <v>0</v>
      </c>
      <c r="X30" s="71"/>
      <c r="Y30" s="71"/>
      <c r="Z30" s="71"/>
      <c r="AA30" s="71"/>
      <c r="AB30" s="71"/>
      <c r="AC30" s="71"/>
      <c r="AD30" s="71"/>
      <c r="AE30" s="71"/>
      <c r="AK30" s="72">
        <f>ROUND(AW94, 2)</f>
        <v>0</v>
      </c>
      <c r="AL30" s="71"/>
      <c r="AM30" s="71"/>
      <c r="AN30" s="71"/>
      <c r="AO30" s="71"/>
      <c r="AR30" s="69"/>
      <c r="BE30" s="73"/>
    </row>
    <row r="31" spans="1:71" s="68" customFormat="1" ht="14.45" hidden="1" customHeight="1">
      <c r="B31" s="69"/>
      <c r="F31" s="55" t="s">
        <v>43</v>
      </c>
      <c r="L31" s="70">
        <v>0.21</v>
      </c>
      <c r="M31" s="71"/>
      <c r="N31" s="71"/>
      <c r="O31" s="71"/>
      <c r="P31" s="71"/>
      <c r="W31" s="72">
        <f>ROUND(BB94, 2)</f>
        <v>0</v>
      </c>
      <c r="X31" s="71"/>
      <c r="Y31" s="71"/>
      <c r="Z31" s="71"/>
      <c r="AA31" s="71"/>
      <c r="AB31" s="71"/>
      <c r="AC31" s="71"/>
      <c r="AD31" s="71"/>
      <c r="AE31" s="71"/>
      <c r="AK31" s="72">
        <v>0</v>
      </c>
      <c r="AL31" s="71"/>
      <c r="AM31" s="71"/>
      <c r="AN31" s="71"/>
      <c r="AO31" s="71"/>
      <c r="AR31" s="69"/>
      <c r="BE31" s="73"/>
    </row>
    <row r="32" spans="1:71" s="68" customFormat="1" ht="14.45" hidden="1" customHeight="1">
      <c r="B32" s="69"/>
      <c r="F32" s="55" t="s">
        <v>44</v>
      </c>
      <c r="L32" s="70">
        <v>0.12</v>
      </c>
      <c r="M32" s="71"/>
      <c r="N32" s="71"/>
      <c r="O32" s="71"/>
      <c r="P32" s="71"/>
      <c r="W32" s="72">
        <f>ROUND(BC94, 2)</f>
        <v>0</v>
      </c>
      <c r="X32" s="71"/>
      <c r="Y32" s="71"/>
      <c r="Z32" s="71"/>
      <c r="AA32" s="71"/>
      <c r="AB32" s="71"/>
      <c r="AC32" s="71"/>
      <c r="AD32" s="71"/>
      <c r="AE32" s="71"/>
      <c r="AK32" s="72">
        <v>0</v>
      </c>
      <c r="AL32" s="71"/>
      <c r="AM32" s="71"/>
      <c r="AN32" s="71"/>
      <c r="AO32" s="71"/>
      <c r="AR32" s="69"/>
      <c r="BE32" s="73"/>
    </row>
    <row r="33" spans="1:57" s="68" customFormat="1" ht="14.45" hidden="1" customHeight="1">
      <c r="B33" s="69"/>
      <c r="F33" s="55" t="s">
        <v>45</v>
      </c>
      <c r="L33" s="70">
        <v>0</v>
      </c>
      <c r="M33" s="71"/>
      <c r="N33" s="71"/>
      <c r="O33" s="71"/>
      <c r="P33" s="71"/>
      <c r="W33" s="72">
        <f>ROUND(BD94, 2)</f>
        <v>0</v>
      </c>
      <c r="X33" s="71"/>
      <c r="Y33" s="71"/>
      <c r="Z33" s="71"/>
      <c r="AA33" s="71"/>
      <c r="AB33" s="71"/>
      <c r="AC33" s="71"/>
      <c r="AD33" s="71"/>
      <c r="AE33" s="71"/>
      <c r="AK33" s="72">
        <v>0</v>
      </c>
      <c r="AL33" s="71"/>
      <c r="AM33" s="71"/>
      <c r="AN33" s="71"/>
      <c r="AO33" s="71"/>
      <c r="AR33" s="69"/>
      <c r="BE33" s="73"/>
    </row>
    <row r="34" spans="1:57" s="66" customFormat="1" ht="6.95" customHeight="1">
      <c r="A34" s="60"/>
      <c r="B34" s="61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1"/>
      <c r="BE34" s="54"/>
    </row>
    <row r="35" spans="1:57" s="66" customFormat="1" ht="25.9" customHeight="1">
      <c r="A35" s="60"/>
      <c r="B35" s="61"/>
      <c r="C35" s="74"/>
      <c r="D35" s="75" t="s">
        <v>46</v>
      </c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7" t="s">
        <v>47</v>
      </c>
      <c r="U35" s="76"/>
      <c r="V35" s="76"/>
      <c r="W35" s="76"/>
      <c r="X35" s="78" t="s">
        <v>48</v>
      </c>
      <c r="Y35" s="79"/>
      <c r="Z35" s="79"/>
      <c r="AA35" s="79"/>
      <c r="AB35" s="79"/>
      <c r="AC35" s="76"/>
      <c r="AD35" s="76"/>
      <c r="AE35" s="76"/>
      <c r="AF35" s="76"/>
      <c r="AG35" s="76"/>
      <c r="AH35" s="76"/>
      <c r="AI35" s="76"/>
      <c r="AJ35" s="76"/>
      <c r="AK35" s="80">
        <f>SUM(AK26:AK33)</f>
        <v>0</v>
      </c>
      <c r="AL35" s="79"/>
      <c r="AM35" s="79"/>
      <c r="AN35" s="79"/>
      <c r="AO35" s="81"/>
      <c r="AP35" s="74"/>
      <c r="AQ35" s="74"/>
      <c r="AR35" s="61"/>
      <c r="BE35" s="60"/>
    </row>
    <row r="36" spans="1:57" s="66" customFormat="1" ht="6.95" customHeight="1">
      <c r="A36" s="60"/>
      <c r="B36" s="61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1"/>
      <c r="BE36" s="60"/>
    </row>
    <row r="37" spans="1:57" s="66" customFormat="1" ht="14.45" customHeight="1">
      <c r="A37" s="60"/>
      <c r="B37" s="61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1"/>
      <c r="BE37" s="60"/>
    </row>
    <row r="38" spans="1:57" ht="14.45" customHeight="1">
      <c r="B38" s="45"/>
      <c r="AR38" s="45"/>
    </row>
    <row r="39" spans="1:57" ht="14.45" customHeight="1">
      <c r="B39" s="45"/>
      <c r="AR39" s="45"/>
    </row>
    <row r="40" spans="1:57" ht="14.45" customHeight="1">
      <c r="B40" s="45"/>
      <c r="AR40" s="45"/>
    </row>
    <row r="41" spans="1:57" ht="14.45" customHeight="1">
      <c r="B41" s="45"/>
      <c r="AR41" s="45"/>
    </row>
    <row r="42" spans="1:57" ht="14.45" customHeight="1">
      <c r="B42" s="45"/>
      <c r="AR42" s="45"/>
    </row>
    <row r="43" spans="1:57" ht="14.45" customHeight="1">
      <c r="B43" s="45"/>
      <c r="AR43" s="45"/>
    </row>
    <row r="44" spans="1:57" ht="14.45" customHeight="1">
      <c r="B44" s="45"/>
      <c r="AR44" s="45"/>
    </row>
    <row r="45" spans="1:57" ht="14.45" customHeight="1">
      <c r="B45" s="45"/>
      <c r="AR45" s="45"/>
    </row>
    <row r="46" spans="1:57" ht="14.45" customHeight="1">
      <c r="B46" s="45"/>
      <c r="AR46" s="45"/>
    </row>
    <row r="47" spans="1:57" ht="14.45" customHeight="1">
      <c r="B47" s="45"/>
      <c r="AR47" s="45"/>
    </row>
    <row r="48" spans="1:57" ht="14.45" customHeight="1">
      <c r="B48" s="45"/>
      <c r="AR48" s="45"/>
    </row>
    <row r="49" spans="1:57" s="66" customFormat="1" ht="14.45" customHeight="1">
      <c r="B49" s="82"/>
      <c r="D49" s="83" t="s">
        <v>49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3" t="s">
        <v>50</v>
      </c>
      <c r="AI49" s="84"/>
      <c r="AJ49" s="84"/>
      <c r="AK49" s="84"/>
      <c r="AL49" s="84"/>
      <c r="AM49" s="84"/>
      <c r="AN49" s="84"/>
      <c r="AO49" s="84"/>
      <c r="AR49" s="82"/>
    </row>
    <row r="50" spans="1:57" ht="11.25">
      <c r="B50" s="45"/>
      <c r="AR50" s="45"/>
    </row>
    <row r="51" spans="1:57" ht="11.25">
      <c r="B51" s="45"/>
      <c r="AR51" s="45"/>
    </row>
    <row r="52" spans="1:57" ht="11.25">
      <c r="B52" s="45"/>
      <c r="AR52" s="45"/>
    </row>
    <row r="53" spans="1:57" ht="11.25">
      <c r="B53" s="45"/>
      <c r="AR53" s="45"/>
    </row>
    <row r="54" spans="1:57" ht="11.25">
      <c r="B54" s="45"/>
      <c r="AR54" s="45"/>
    </row>
    <row r="55" spans="1:57" ht="11.25">
      <c r="B55" s="45"/>
      <c r="AR55" s="45"/>
    </row>
    <row r="56" spans="1:57" ht="11.25">
      <c r="B56" s="45"/>
      <c r="AR56" s="45"/>
    </row>
    <row r="57" spans="1:57" ht="11.25">
      <c r="B57" s="45"/>
      <c r="AR57" s="45"/>
    </row>
    <row r="58" spans="1:57" ht="11.25">
      <c r="B58" s="45"/>
      <c r="AR58" s="45"/>
    </row>
    <row r="59" spans="1:57" ht="11.25">
      <c r="B59" s="45"/>
      <c r="AR59" s="45"/>
    </row>
    <row r="60" spans="1:57" s="66" customFormat="1" ht="12.75">
      <c r="A60" s="60"/>
      <c r="B60" s="61"/>
      <c r="C60" s="60"/>
      <c r="D60" s="85" t="s">
        <v>51</v>
      </c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85" t="s">
        <v>52</v>
      </c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85" t="s">
        <v>51</v>
      </c>
      <c r="AI60" s="63"/>
      <c r="AJ60" s="63"/>
      <c r="AK60" s="63"/>
      <c r="AL60" s="63"/>
      <c r="AM60" s="85" t="s">
        <v>52</v>
      </c>
      <c r="AN60" s="63"/>
      <c r="AO60" s="63"/>
      <c r="AP60" s="60"/>
      <c r="AQ60" s="60"/>
      <c r="AR60" s="61"/>
      <c r="BE60" s="60"/>
    </row>
    <row r="61" spans="1:57" ht="11.25">
      <c r="B61" s="45"/>
      <c r="AR61" s="45"/>
    </row>
    <row r="62" spans="1:57" ht="11.25">
      <c r="B62" s="45"/>
      <c r="AR62" s="45"/>
    </row>
    <row r="63" spans="1:57" ht="11.25">
      <c r="B63" s="45"/>
      <c r="AR63" s="45"/>
    </row>
    <row r="64" spans="1:57" s="66" customFormat="1" ht="12.75">
      <c r="A64" s="60"/>
      <c r="B64" s="61"/>
      <c r="C64" s="60"/>
      <c r="D64" s="83" t="s">
        <v>53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3" t="s">
        <v>54</v>
      </c>
      <c r="AI64" s="86"/>
      <c r="AJ64" s="86"/>
      <c r="AK64" s="86"/>
      <c r="AL64" s="86"/>
      <c r="AM64" s="86"/>
      <c r="AN64" s="86"/>
      <c r="AO64" s="86"/>
      <c r="AP64" s="60"/>
      <c r="AQ64" s="60"/>
      <c r="AR64" s="61"/>
      <c r="BE64" s="60"/>
    </row>
    <row r="65" spans="1:57" ht="11.25">
      <c r="B65" s="45"/>
      <c r="AR65" s="45"/>
    </row>
    <row r="66" spans="1:57" ht="11.25">
      <c r="B66" s="45"/>
      <c r="AR66" s="45"/>
    </row>
    <row r="67" spans="1:57" ht="11.25">
      <c r="B67" s="45"/>
      <c r="AR67" s="45"/>
    </row>
    <row r="68" spans="1:57" ht="11.25">
      <c r="B68" s="45"/>
      <c r="AR68" s="45"/>
    </row>
    <row r="69" spans="1:57" ht="11.25">
      <c r="B69" s="45"/>
      <c r="AR69" s="45"/>
    </row>
    <row r="70" spans="1:57" ht="11.25">
      <c r="B70" s="45"/>
      <c r="AR70" s="45"/>
    </row>
    <row r="71" spans="1:57" ht="11.25">
      <c r="B71" s="45"/>
      <c r="AR71" s="45"/>
    </row>
    <row r="72" spans="1:57" ht="11.25">
      <c r="B72" s="45"/>
      <c r="AR72" s="45"/>
    </row>
    <row r="73" spans="1:57" ht="11.25">
      <c r="B73" s="45"/>
      <c r="AR73" s="45"/>
    </row>
    <row r="74" spans="1:57" ht="11.25">
      <c r="B74" s="45"/>
      <c r="AR74" s="45"/>
    </row>
    <row r="75" spans="1:57" s="66" customFormat="1" ht="12.75">
      <c r="A75" s="60"/>
      <c r="B75" s="61"/>
      <c r="C75" s="60"/>
      <c r="D75" s="85" t="s">
        <v>51</v>
      </c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85" t="s">
        <v>52</v>
      </c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85" t="s">
        <v>51</v>
      </c>
      <c r="AI75" s="63"/>
      <c r="AJ75" s="63"/>
      <c r="AK75" s="63"/>
      <c r="AL75" s="63"/>
      <c r="AM75" s="85" t="s">
        <v>52</v>
      </c>
      <c r="AN75" s="63"/>
      <c r="AO75" s="63"/>
      <c r="AP75" s="60"/>
      <c r="AQ75" s="60"/>
      <c r="AR75" s="61"/>
      <c r="BE75" s="60"/>
    </row>
    <row r="76" spans="1:57" s="66" customFormat="1" ht="11.25">
      <c r="A76" s="60"/>
      <c r="B76" s="61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1"/>
      <c r="BE76" s="60"/>
    </row>
    <row r="77" spans="1:57" s="66" customFormat="1" ht="6.95" customHeight="1">
      <c r="A77" s="60"/>
      <c r="B77" s="87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8"/>
      <c r="AL77" s="88"/>
      <c r="AM77" s="88"/>
      <c r="AN77" s="88"/>
      <c r="AO77" s="88"/>
      <c r="AP77" s="88"/>
      <c r="AQ77" s="88"/>
      <c r="AR77" s="61"/>
      <c r="BE77" s="60"/>
    </row>
    <row r="81" spans="1:91" s="66" customFormat="1" ht="6.95" customHeight="1">
      <c r="A81" s="60"/>
      <c r="B81" s="89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61"/>
      <c r="BE81" s="60"/>
    </row>
    <row r="82" spans="1:91" s="66" customFormat="1" ht="24.95" customHeight="1">
      <c r="A82" s="60"/>
      <c r="B82" s="61"/>
      <c r="C82" s="46" t="s">
        <v>55</v>
      </c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1"/>
      <c r="BE82" s="60"/>
    </row>
    <row r="83" spans="1:91" s="66" customFormat="1" ht="6.95" customHeight="1">
      <c r="A83" s="60"/>
      <c r="B83" s="61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1"/>
      <c r="BE83" s="60"/>
    </row>
    <row r="84" spans="1:91" s="91" customFormat="1" ht="12" customHeight="1">
      <c r="B84" s="92"/>
      <c r="C84" s="55" t="s">
        <v>13</v>
      </c>
      <c r="L84" s="91" t="str">
        <f>K5</f>
        <v>250912</v>
      </c>
      <c r="AR84" s="92"/>
    </row>
    <row r="85" spans="1:91" s="93" customFormat="1" ht="36.950000000000003" customHeight="1">
      <c r="B85" s="94"/>
      <c r="C85" s="95" t="s">
        <v>16</v>
      </c>
      <c r="L85" s="96" t="str">
        <f>K6</f>
        <v>Oprava chodníku v ul. Potoční, Odry</v>
      </c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  <c r="AH85" s="97"/>
      <c r="AI85" s="97"/>
      <c r="AJ85" s="97"/>
      <c r="AR85" s="94"/>
    </row>
    <row r="86" spans="1:91" s="66" customFormat="1" ht="6.95" customHeight="1">
      <c r="A86" s="60"/>
      <c r="B86" s="61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1"/>
      <c r="BE86" s="60"/>
    </row>
    <row r="87" spans="1:91" s="66" customFormat="1" ht="12" customHeight="1">
      <c r="A87" s="60"/>
      <c r="B87" s="61"/>
      <c r="C87" s="55" t="s">
        <v>20</v>
      </c>
      <c r="D87" s="60"/>
      <c r="E87" s="60"/>
      <c r="F87" s="60"/>
      <c r="G87" s="60"/>
      <c r="H87" s="60"/>
      <c r="I87" s="60"/>
      <c r="J87" s="60"/>
      <c r="K87" s="60"/>
      <c r="L87" s="98" t="str">
        <f>IF(K8="","",K8)</f>
        <v>Odry</v>
      </c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55" t="s">
        <v>22</v>
      </c>
      <c r="AJ87" s="60"/>
      <c r="AK87" s="60"/>
      <c r="AL87" s="60"/>
      <c r="AM87" s="99" t="str">
        <f>IF(AN8= "","",AN8)</f>
        <v>12. 9. 2025</v>
      </c>
      <c r="AN87" s="99"/>
      <c r="AO87" s="60"/>
      <c r="AP87" s="60"/>
      <c r="AQ87" s="60"/>
      <c r="AR87" s="61"/>
      <c r="BE87" s="60"/>
    </row>
    <row r="88" spans="1:91" s="66" customFormat="1" ht="6.95" customHeight="1">
      <c r="A88" s="60"/>
      <c r="B88" s="61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1"/>
      <c r="BE88" s="60"/>
    </row>
    <row r="89" spans="1:91" s="66" customFormat="1" ht="15.2" customHeight="1">
      <c r="A89" s="60"/>
      <c r="B89" s="61"/>
      <c r="C89" s="55" t="s">
        <v>24</v>
      </c>
      <c r="D89" s="60"/>
      <c r="E89" s="60"/>
      <c r="F89" s="60"/>
      <c r="G89" s="60"/>
      <c r="H89" s="60"/>
      <c r="I89" s="60"/>
      <c r="J89" s="60"/>
      <c r="K89" s="60"/>
      <c r="L89" s="91" t="str">
        <f>IF(E11= "","",E11)</f>
        <v>Město Odry</v>
      </c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55" t="s">
        <v>31</v>
      </c>
      <c r="AJ89" s="60"/>
      <c r="AK89" s="60"/>
      <c r="AL89" s="60"/>
      <c r="AM89" s="100" t="str">
        <f>IF(E17="","",E17)</f>
        <v xml:space="preserve"> </v>
      </c>
      <c r="AN89" s="101"/>
      <c r="AO89" s="101"/>
      <c r="AP89" s="101"/>
      <c r="AQ89" s="60"/>
      <c r="AR89" s="61"/>
      <c r="AS89" s="102" t="s">
        <v>56</v>
      </c>
      <c r="AT89" s="103"/>
      <c r="AU89" s="104"/>
      <c r="AV89" s="104"/>
      <c r="AW89" s="104"/>
      <c r="AX89" s="104"/>
      <c r="AY89" s="104"/>
      <c r="AZ89" s="104"/>
      <c r="BA89" s="104"/>
      <c r="BB89" s="104"/>
      <c r="BC89" s="104"/>
      <c r="BD89" s="105"/>
      <c r="BE89" s="60"/>
    </row>
    <row r="90" spans="1:91" s="66" customFormat="1" ht="15.2" customHeight="1">
      <c r="A90" s="60"/>
      <c r="B90" s="61"/>
      <c r="C90" s="55" t="s">
        <v>29</v>
      </c>
      <c r="D90" s="60"/>
      <c r="E90" s="60"/>
      <c r="F90" s="60"/>
      <c r="G90" s="60"/>
      <c r="H90" s="60"/>
      <c r="I90" s="60"/>
      <c r="J90" s="60"/>
      <c r="K90" s="60"/>
      <c r="L90" s="91" t="str">
        <f>IF(E14= "Vyplň údaj","",E14)</f>
        <v/>
      </c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55" t="s">
        <v>34</v>
      </c>
      <c r="AJ90" s="60"/>
      <c r="AK90" s="60"/>
      <c r="AL90" s="60"/>
      <c r="AM90" s="100" t="str">
        <f>IF(E20="","",E20)</f>
        <v xml:space="preserve"> </v>
      </c>
      <c r="AN90" s="101"/>
      <c r="AO90" s="101"/>
      <c r="AP90" s="101"/>
      <c r="AQ90" s="60"/>
      <c r="AR90" s="61"/>
      <c r="AS90" s="106"/>
      <c r="AT90" s="107"/>
      <c r="AU90" s="108"/>
      <c r="AV90" s="108"/>
      <c r="AW90" s="108"/>
      <c r="AX90" s="108"/>
      <c r="AY90" s="108"/>
      <c r="AZ90" s="108"/>
      <c r="BA90" s="108"/>
      <c r="BB90" s="108"/>
      <c r="BC90" s="108"/>
      <c r="BD90" s="109"/>
      <c r="BE90" s="60"/>
    </row>
    <row r="91" spans="1:91" s="66" customFormat="1" ht="10.9" customHeight="1">
      <c r="A91" s="60"/>
      <c r="B91" s="61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1"/>
      <c r="AS91" s="106"/>
      <c r="AT91" s="107"/>
      <c r="AU91" s="108"/>
      <c r="AV91" s="108"/>
      <c r="AW91" s="108"/>
      <c r="AX91" s="108"/>
      <c r="AY91" s="108"/>
      <c r="AZ91" s="108"/>
      <c r="BA91" s="108"/>
      <c r="BB91" s="108"/>
      <c r="BC91" s="108"/>
      <c r="BD91" s="109"/>
      <c r="BE91" s="60"/>
    </row>
    <row r="92" spans="1:91" s="66" customFormat="1" ht="29.25" customHeight="1">
      <c r="A92" s="60"/>
      <c r="B92" s="61"/>
      <c r="C92" s="110" t="s">
        <v>57</v>
      </c>
      <c r="D92" s="111"/>
      <c r="E92" s="111"/>
      <c r="F92" s="111"/>
      <c r="G92" s="111"/>
      <c r="H92" s="112"/>
      <c r="I92" s="113" t="s">
        <v>58</v>
      </c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11"/>
      <c r="X92" s="111"/>
      <c r="Y92" s="111"/>
      <c r="Z92" s="111"/>
      <c r="AA92" s="111"/>
      <c r="AB92" s="111"/>
      <c r="AC92" s="111"/>
      <c r="AD92" s="111"/>
      <c r="AE92" s="111"/>
      <c r="AF92" s="111"/>
      <c r="AG92" s="114" t="s">
        <v>59</v>
      </c>
      <c r="AH92" s="111"/>
      <c r="AI92" s="111"/>
      <c r="AJ92" s="111"/>
      <c r="AK92" s="111"/>
      <c r="AL92" s="111"/>
      <c r="AM92" s="111"/>
      <c r="AN92" s="113" t="s">
        <v>60</v>
      </c>
      <c r="AO92" s="111"/>
      <c r="AP92" s="115"/>
      <c r="AQ92" s="116" t="s">
        <v>61</v>
      </c>
      <c r="AR92" s="61"/>
      <c r="AS92" s="117" t="s">
        <v>62</v>
      </c>
      <c r="AT92" s="118" t="s">
        <v>63</v>
      </c>
      <c r="AU92" s="118" t="s">
        <v>64</v>
      </c>
      <c r="AV92" s="118" t="s">
        <v>65</v>
      </c>
      <c r="AW92" s="118" t="s">
        <v>66</v>
      </c>
      <c r="AX92" s="118" t="s">
        <v>67</v>
      </c>
      <c r="AY92" s="118" t="s">
        <v>68</v>
      </c>
      <c r="AZ92" s="118" t="s">
        <v>69</v>
      </c>
      <c r="BA92" s="118" t="s">
        <v>70</v>
      </c>
      <c r="BB92" s="118" t="s">
        <v>71</v>
      </c>
      <c r="BC92" s="118" t="s">
        <v>72</v>
      </c>
      <c r="BD92" s="119" t="s">
        <v>73</v>
      </c>
      <c r="BE92" s="60"/>
    </row>
    <row r="93" spans="1:91" s="66" customFormat="1" ht="10.9" customHeight="1">
      <c r="A93" s="60"/>
      <c r="B93" s="61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1"/>
      <c r="AS93" s="120"/>
      <c r="AT93" s="121"/>
      <c r="AU93" s="121"/>
      <c r="AV93" s="121"/>
      <c r="AW93" s="121"/>
      <c r="AX93" s="121"/>
      <c r="AY93" s="121"/>
      <c r="AZ93" s="121"/>
      <c r="BA93" s="121"/>
      <c r="BB93" s="121"/>
      <c r="BC93" s="121"/>
      <c r="BD93" s="122"/>
      <c r="BE93" s="60"/>
    </row>
    <row r="94" spans="1:91" s="123" customFormat="1" ht="32.450000000000003" customHeight="1">
      <c r="B94" s="124"/>
      <c r="C94" s="125" t="s">
        <v>74</v>
      </c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126"/>
      <c r="W94" s="126"/>
      <c r="X94" s="126"/>
      <c r="Y94" s="126"/>
      <c r="Z94" s="126"/>
      <c r="AA94" s="126"/>
      <c r="AB94" s="126"/>
      <c r="AC94" s="126"/>
      <c r="AD94" s="126"/>
      <c r="AE94" s="126"/>
      <c r="AF94" s="126"/>
      <c r="AG94" s="127">
        <f>ROUND(SUM(AG95:AG96),2)</f>
        <v>0</v>
      </c>
      <c r="AH94" s="127"/>
      <c r="AI94" s="127"/>
      <c r="AJ94" s="127"/>
      <c r="AK94" s="127"/>
      <c r="AL94" s="127"/>
      <c r="AM94" s="127"/>
      <c r="AN94" s="128">
        <f>SUM(AG94,AT94)</f>
        <v>0</v>
      </c>
      <c r="AO94" s="128"/>
      <c r="AP94" s="128"/>
      <c r="AQ94" s="129" t="s">
        <v>1</v>
      </c>
      <c r="AR94" s="124"/>
      <c r="AS94" s="130">
        <f>ROUND(SUM(AS95:AS96),2)</f>
        <v>0</v>
      </c>
      <c r="AT94" s="131">
        <f>ROUND(SUM(AV94:AW94),2)</f>
        <v>0</v>
      </c>
      <c r="AU94" s="132">
        <f>ROUND(SUM(AU95:AU96),5)</f>
        <v>0</v>
      </c>
      <c r="AV94" s="131">
        <f>ROUND(AZ94*L29,2)</f>
        <v>0</v>
      </c>
      <c r="AW94" s="131">
        <f>ROUND(BA94*L30,2)</f>
        <v>0</v>
      </c>
      <c r="AX94" s="131">
        <f>ROUND(BB94*L29,2)</f>
        <v>0</v>
      </c>
      <c r="AY94" s="131">
        <f>ROUND(BC94*L30,2)</f>
        <v>0</v>
      </c>
      <c r="AZ94" s="131">
        <f>ROUND(SUM(AZ95:AZ96),2)</f>
        <v>0</v>
      </c>
      <c r="BA94" s="131">
        <f>ROUND(SUM(BA95:BA96),2)</f>
        <v>0</v>
      </c>
      <c r="BB94" s="131">
        <f>ROUND(SUM(BB95:BB96),2)</f>
        <v>0</v>
      </c>
      <c r="BC94" s="131">
        <f>ROUND(SUM(BC95:BC96),2)</f>
        <v>0</v>
      </c>
      <c r="BD94" s="133">
        <f>ROUND(SUM(BD95:BD96),2)</f>
        <v>0</v>
      </c>
      <c r="BS94" s="134" t="s">
        <v>75</v>
      </c>
      <c r="BT94" s="134" t="s">
        <v>76</v>
      </c>
      <c r="BU94" s="135" t="s">
        <v>77</v>
      </c>
      <c r="BV94" s="134" t="s">
        <v>78</v>
      </c>
      <c r="BW94" s="134" t="s">
        <v>4</v>
      </c>
      <c r="BX94" s="134" t="s">
        <v>79</v>
      </c>
      <c r="CL94" s="134" t="s">
        <v>1</v>
      </c>
    </row>
    <row r="95" spans="1:91" s="148" customFormat="1" ht="16.5" customHeight="1">
      <c r="A95" s="136" t="s">
        <v>80</v>
      </c>
      <c r="B95" s="137"/>
      <c r="C95" s="138"/>
      <c r="D95" s="139" t="s">
        <v>81</v>
      </c>
      <c r="E95" s="139"/>
      <c r="F95" s="139"/>
      <c r="G95" s="139"/>
      <c r="H95" s="139"/>
      <c r="I95" s="140"/>
      <c r="J95" s="139" t="s">
        <v>82</v>
      </c>
      <c r="K95" s="139"/>
      <c r="L95" s="139"/>
      <c r="M95" s="139"/>
      <c r="N95" s="139"/>
      <c r="O95" s="139"/>
      <c r="P95" s="139"/>
      <c r="Q95" s="139"/>
      <c r="R95" s="139"/>
      <c r="S95" s="139"/>
      <c r="T95" s="139"/>
      <c r="U95" s="139"/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41">
        <f>'01 - Stavba opravy chodníku'!J30</f>
        <v>0</v>
      </c>
      <c r="AH95" s="142"/>
      <c r="AI95" s="142"/>
      <c r="AJ95" s="142"/>
      <c r="AK95" s="142"/>
      <c r="AL95" s="142"/>
      <c r="AM95" s="142"/>
      <c r="AN95" s="141">
        <f>SUM(AG95,AT95)</f>
        <v>0</v>
      </c>
      <c r="AO95" s="142"/>
      <c r="AP95" s="142"/>
      <c r="AQ95" s="143" t="s">
        <v>83</v>
      </c>
      <c r="AR95" s="137"/>
      <c r="AS95" s="144">
        <v>0</v>
      </c>
      <c r="AT95" s="145">
        <f>ROUND(SUM(AV95:AW95),2)</f>
        <v>0</v>
      </c>
      <c r="AU95" s="146">
        <f>'01 - Stavba opravy chodníku'!P125</f>
        <v>0</v>
      </c>
      <c r="AV95" s="145">
        <f>'01 - Stavba opravy chodníku'!J33</f>
        <v>0</v>
      </c>
      <c r="AW95" s="145">
        <f>'01 - Stavba opravy chodníku'!J34</f>
        <v>0</v>
      </c>
      <c r="AX95" s="145">
        <f>'01 - Stavba opravy chodníku'!J35</f>
        <v>0</v>
      </c>
      <c r="AY95" s="145">
        <f>'01 - Stavba opravy chodníku'!J36</f>
        <v>0</v>
      </c>
      <c r="AZ95" s="145">
        <f>'01 - Stavba opravy chodníku'!F33</f>
        <v>0</v>
      </c>
      <c r="BA95" s="145">
        <f>'01 - Stavba opravy chodníku'!F34</f>
        <v>0</v>
      </c>
      <c r="BB95" s="145">
        <f>'01 - Stavba opravy chodníku'!F35</f>
        <v>0</v>
      </c>
      <c r="BC95" s="145">
        <f>'01 - Stavba opravy chodníku'!F36</f>
        <v>0</v>
      </c>
      <c r="BD95" s="147">
        <f>'01 - Stavba opravy chodníku'!F37</f>
        <v>0</v>
      </c>
      <c r="BT95" s="149" t="s">
        <v>84</v>
      </c>
      <c r="BV95" s="149" t="s">
        <v>78</v>
      </c>
      <c r="BW95" s="149" t="s">
        <v>85</v>
      </c>
      <c r="BX95" s="149" t="s">
        <v>4</v>
      </c>
      <c r="CL95" s="149" t="s">
        <v>1</v>
      </c>
      <c r="CM95" s="149" t="s">
        <v>86</v>
      </c>
    </row>
    <row r="96" spans="1:91" s="148" customFormat="1" ht="16.5" customHeight="1">
      <c r="A96" s="136" t="s">
        <v>80</v>
      </c>
      <c r="B96" s="137"/>
      <c r="C96" s="138"/>
      <c r="D96" s="139" t="s">
        <v>87</v>
      </c>
      <c r="E96" s="139"/>
      <c r="F96" s="139"/>
      <c r="G96" s="139"/>
      <c r="H96" s="139"/>
      <c r="I96" s="140"/>
      <c r="J96" s="139" t="s">
        <v>88</v>
      </c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41">
        <f>'02 - VRN'!J30</f>
        <v>0</v>
      </c>
      <c r="AH96" s="142"/>
      <c r="AI96" s="142"/>
      <c r="AJ96" s="142"/>
      <c r="AK96" s="142"/>
      <c r="AL96" s="142"/>
      <c r="AM96" s="142"/>
      <c r="AN96" s="141">
        <f>SUM(AG96,AT96)</f>
        <v>0</v>
      </c>
      <c r="AO96" s="142"/>
      <c r="AP96" s="142"/>
      <c r="AQ96" s="143" t="s">
        <v>83</v>
      </c>
      <c r="AR96" s="137"/>
      <c r="AS96" s="150">
        <v>0</v>
      </c>
      <c r="AT96" s="151">
        <f>ROUND(SUM(AV96:AW96),2)</f>
        <v>0</v>
      </c>
      <c r="AU96" s="152">
        <f>'02 - VRN'!P119</f>
        <v>0</v>
      </c>
      <c r="AV96" s="151">
        <f>'02 - VRN'!J33</f>
        <v>0</v>
      </c>
      <c r="AW96" s="151">
        <f>'02 - VRN'!J34</f>
        <v>0</v>
      </c>
      <c r="AX96" s="151">
        <f>'02 - VRN'!J35</f>
        <v>0</v>
      </c>
      <c r="AY96" s="151">
        <f>'02 - VRN'!J36</f>
        <v>0</v>
      </c>
      <c r="AZ96" s="151">
        <f>'02 - VRN'!F33</f>
        <v>0</v>
      </c>
      <c r="BA96" s="151">
        <f>'02 - VRN'!F34</f>
        <v>0</v>
      </c>
      <c r="BB96" s="151">
        <f>'02 - VRN'!F35</f>
        <v>0</v>
      </c>
      <c r="BC96" s="151">
        <f>'02 - VRN'!F36</f>
        <v>0</v>
      </c>
      <c r="BD96" s="153">
        <f>'02 - VRN'!F37</f>
        <v>0</v>
      </c>
      <c r="BT96" s="149" t="s">
        <v>84</v>
      </c>
      <c r="BV96" s="149" t="s">
        <v>78</v>
      </c>
      <c r="BW96" s="149" t="s">
        <v>89</v>
      </c>
      <c r="BX96" s="149" t="s">
        <v>4</v>
      </c>
      <c r="CL96" s="149" t="s">
        <v>1</v>
      </c>
      <c r="CM96" s="149" t="s">
        <v>86</v>
      </c>
    </row>
    <row r="97" spans="1:57" s="66" customFormat="1" ht="30" customHeight="1">
      <c r="A97" s="60"/>
      <c r="B97" s="61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61"/>
      <c r="AS97" s="60"/>
      <c r="AT97" s="60"/>
      <c r="AU97" s="60"/>
      <c r="AV97" s="60"/>
      <c r="AW97" s="60"/>
      <c r="AX97" s="60"/>
      <c r="AY97" s="60"/>
      <c r="AZ97" s="60"/>
      <c r="BA97" s="60"/>
      <c r="BB97" s="60"/>
      <c r="BC97" s="60"/>
      <c r="BD97" s="60"/>
      <c r="BE97" s="60"/>
    </row>
    <row r="98" spans="1:57" s="66" customFormat="1" ht="6.95" customHeight="1">
      <c r="A98" s="60"/>
      <c r="B98" s="87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8"/>
      <c r="AL98" s="88"/>
      <c r="AM98" s="88"/>
      <c r="AN98" s="88"/>
      <c r="AO98" s="88"/>
      <c r="AP98" s="88"/>
      <c r="AQ98" s="88"/>
      <c r="AR98" s="61"/>
      <c r="AS98" s="60"/>
      <c r="AT98" s="60"/>
      <c r="AU98" s="60"/>
      <c r="AV98" s="60"/>
      <c r="AW98" s="60"/>
      <c r="AX98" s="60"/>
      <c r="AY98" s="60"/>
      <c r="AZ98" s="60"/>
      <c r="BA98" s="60"/>
      <c r="BB98" s="60"/>
      <c r="BC98" s="60"/>
      <c r="BD98" s="60"/>
      <c r="BE98" s="60"/>
    </row>
  </sheetData>
  <sheetProtection password="EF63" sheet="1" objects="1" scenarios="1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Stavba opravy chodníku'!C2" display="/"/>
    <hyperlink ref="A96" location="'02 - VRN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4"/>
  <sheetViews>
    <sheetView showGridLines="0" topLeftCell="A65" workbookViewId="0">
      <selection activeCell="I130" sqref="I130"/>
    </sheetView>
  </sheetViews>
  <sheetFormatPr defaultRowHeight="1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43" width="9.33203125" style="39"/>
    <col min="44" max="65" width="9.33203125" style="39" hidden="1"/>
    <col min="66" max="16384" width="9.33203125" style="39"/>
  </cols>
  <sheetData>
    <row r="2" spans="1:56" ht="36.950000000000003" customHeight="1">
      <c r="L2" s="40" t="s">
        <v>5</v>
      </c>
      <c r="M2" s="41"/>
      <c r="N2" s="41"/>
      <c r="O2" s="41"/>
      <c r="P2" s="41"/>
      <c r="Q2" s="41"/>
      <c r="R2" s="41"/>
      <c r="S2" s="41"/>
      <c r="T2" s="41"/>
      <c r="U2" s="41"/>
      <c r="V2" s="41"/>
      <c r="AT2" s="42" t="s">
        <v>85</v>
      </c>
      <c r="AZ2" s="244" t="s">
        <v>90</v>
      </c>
      <c r="BA2" s="244" t="s">
        <v>91</v>
      </c>
      <c r="BB2" s="244" t="s">
        <v>1</v>
      </c>
      <c r="BC2" s="244" t="s">
        <v>92</v>
      </c>
      <c r="BD2" s="244" t="s">
        <v>86</v>
      </c>
    </row>
    <row r="3" spans="1:56" ht="6.95" customHeight="1">
      <c r="B3" s="43"/>
      <c r="C3" s="44"/>
      <c r="D3" s="44"/>
      <c r="E3" s="44"/>
      <c r="F3" s="44"/>
      <c r="G3" s="44"/>
      <c r="H3" s="44"/>
      <c r="I3" s="44"/>
      <c r="J3" s="44"/>
      <c r="K3" s="44"/>
      <c r="L3" s="45"/>
      <c r="AT3" s="42" t="s">
        <v>86</v>
      </c>
      <c r="AZ3" s="244" t="s">
        <v>93</v>
      </c>
      <c r="BA3" s="244" t="s">
        <v>94</v>
      </c>
      <c r="BB3" s="244" t="s">
        <v>1</v>
      </c>
      <c r="BC3" s="244" t="s">
        <v>95</v>
      </c>
      <c r="BD3" s="244" t="s">
        <v>86</v>
      </c>
    </row>
    <row r="4" spans="1:56" ht="24.95" customHeight="1">
      <c r="B4" s="45"/>
      <c r="D4" s="46" t="s">
        <v>96</v>
      </c>
      <c r="L4" s="45"/>
      <c r="M4" s="155" t="s">
        <v>10</v>
      </c>
      <c r="AT4" s="42" t="s">
        <v>3</v>
      </c>
      <c r="AZ4" s="244" t="s">
        <v>97</v>
      </c>
      <c r="BA4" s="244" t="s">
        <v>98</v>
      </c>
      <c r="BB4" s="244" t="s">
        <v>1</v>
      </c>
      <c r="BC4" s="244" t="s">
        <v>99</v>
      </c>
      <c r="BD4" s="244" t="s">
        <v>86</v>
      </c>
    </row>
    <row r="5" spans="1:56" ht="6.95" customHeight="1">
      <c r="B5" s="45"/>
      <c r="L5" s="45"/>
      <c r="AZ5" s="244" t="s">
        <v>100</v>
      </c>
      <c r="BA5" s="244" t="s">
        <v>101</v>
      </c>
      <c r="BB5" s="244" t="s">
        <v>1</v>
      </c>
      <c r="BC5" s="244" t="s">
        <v>102</v>
      </c>
      <c r="BD5" s="244" t="s">
        <v>86</v>
      </c>
    </row>
    <row r="6" spans="1:56" ht="12" customHeight="1">
      <c r="B6" s="45"/>
      <c r="D6" s="55" t="s">
        <v>16</v>
      </c>
      <c r="L6" s="45"/>
      <c r="AZ6" s="244" t="s">
        <v>103</v>
      </c>
      <c r="BA6" s="244" t="s">
        <v>104</v>
      </c>
      <c r="BB6" s="244" t="s">
        <v>1</v>
      </c>
      <c r="BC6" s="244" t="s">
        <v>105</v>
      </c>
      <c r="BD6" s="244" t="s">
        <v>86</v>
      </c>
    </row>
    <row r="7" spans="1:56" ht="16.5" customHeight="1">
      <c r="B7" s="45"/>
      <c r="E7" s="156" t="str">
        <f>'Rekapitulace stavby'!K6</f>
        <v>Oprava chodníku v ul. Potoční, Odry</v>
      </c>
      <c r="F7" s="157"/>
      <c r="G7" s="157"/>
      <c r="H7" s="157"/>
      <c r="L7" s="45"/>
      <c r="AZ7" s="244" t="s">
        <v>106</v>
      </c>
      <c r="BA7" s="244" t="s">
        <v>107</v>
      </c>
      <c r="BB7" s="244" t="s">
        <v>1</v>
      </c>
      <c r="BC7" s="244" t="s">
        <v>108</v>
      </c>
      <c r="BD7" s="244" t="s">
        <v>86</v>
      </c>
    </row>
    <row r="8" spans="1:56" s="66" customFormat="1" ht="12" customHeight="1">
      <c r="A8" s="60"/>
      <c r="B8" s="61"/>
      <c r="C8" s="60"/>
      <c r="D8" s="55" t="s">
        <v>109</v>
      </c>
      <c r="E8" s="60"/>
      <c r="F8" s="60"/>
      <c r="G8" s="60"/>
      <c r="H8" s="60"/>
      <c r="I8" s="60"/>
      <c r="J8" s="60"/>
      <c r="K8" s="60"/>
      <c r="L8" s="82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Z8" s="244" t="s">
        <v>110</v>
      </c>
      <c r="BA8" s="244" t="s">
        <v>111</v>
      </c>
      <c r="BB8" s="244" t="s">
        <v>1</v>
      </c>
      <c r="BC8" s="244" t="s">
        <v>112</v>
      </c>
      <c r="BD8" s="244" t="s">
        <v>86</v>
      </c>
    </row>
    <row r="9" spans="1:56" s="66" customFormat="1" ht="16.5" customHeight="1">
      <c r="A9" s="60"/>
      <c r="B9" s="61"/>
      <c r="C9" s="60"/>
      <c r="D9" s="60"/>
      <c r="E9" s="96" t="s">
        <v>113</v>
      </c>
      <c r="F9" s="158"/>
      <c r="G9" s="158"/>
      <c r="H9" s="158"/>
      <c r="I9" s="60"/>
      <c r="J9" s="60"/>
      <c r="K9" s="60"/>
      <c r="L9" s="82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</row>
    <row r="10" spans="1:56" s="66" customFormat="1" ht="11.25">
      <c r="A10" s="60"/>
      <c r="B10" s="61"/>
      <c r="C10" s="60"/>
      <c r="D10" s="60"/>
      <c r="E10" s="60"/>
      <c r="F10" s="60"/>
      <c r="G10" s="60"/>
      <c r="H10" s="60"/>
      <c r="I10" s="60"/>
      <c r="J10" s="60"/>
      <c r="K10" s="60"/>
      <c r="L10" s="82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</row>
    <row r="11" spans="1:56" s="66" customFormat="1" ht="12" customHeight="1">
      <c r="A11" s="60"/>
      <c r="B11" s="61"/>
      <c r="C11" s="60"/>
      <c r="D11" s="55" t="s">
        <v>18</v>
      </c>
      <c r="E11" s="60"/>
      <c r="F11" s="56" t="s">
        <v>1</v>
      </c>
      <c r="G11" s="60"/>
      <c r="H11" s="60"/>
      <c r="I11" s="55" t="s">
        <v>19</v>
      </c>
      <c r="J11" s="56" t="s">
        <v>1</v>
      </c>
      <c r="K11" s="60"/>
      <c r="L11" s="82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</row>
    <row r="12" spans="1:56" s="66" customFormat="1" ht="12" customHeight="1">
      <c r="A12" s="60"/>
      <c r="B12" s="61"/>
      <c r="C12" s="60"/>
      <c r="D12" s="55" t="s">
        <v>20</v>
      </c>
      <c r="E12" s="60"/>
      <c r="F12" s="56" t="s">
        <v>21</v>
      </c>
      <c r="G12" s="60"/>
      <c r="H12" s="60"/>
      <c r="I12" s="55" t="s">
        <v>22</v>
      </c>
      <c r="J12" s="159" t="str">
        <f>'Rekapitulace stavby'!AN8</f>
        <v>12. 9. 2025</v>
      </c>
      <c r="K12" s="60"/>
      <c r="L12" s="82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</row>
    <row r="13" spans="1:56" s="66" customFormat="1" ht="10.9" customHeight="1">
      <c r="A13" s="60"/>
      <c r="B13" s="61"/>
      <c r="C13" s="60"/>
      <c r="D13" s="60"/>
      <c r="E13" s="60"/>
      <c r="F13" s="60"/>
      <c r="G13" s="60"/>
      <c r="H13" s="60"/>
      <c r="I13" s="60"/>
      <c r="J13" s="60"/>
      <c r="K13" s="60"/>
      <c r="L13" s="82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</row>
    <row r="14" spans="1:56" s="66" customFormat="1" ht="12" customHeight="1">
      <c r="A14" s="60"/>
      <c r="B14" s="61"/>
      <c r="C14" s="60"/>
      <c r="D14" s="55" t="s">
        <v>24</v>
      </c>
      <c r="E14" s="60"/>
      <c r="F14" s="60"/>
      <c r="G14" s="60"/>
      <c r="H14" s="60"/>
      <c r="I14" s="55" t="s">
        <v>25</v>
      </c>
      <c r="J14" s="56" t="s">
        <v>26</v>
      </c>
      <c r="K14" s="60"/>
      <c r="L14" s="82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</row>
    <row r="15" spans="1:56" s="66" customFormat="1" ht="18" customHeight="1">
      <c r="A15" s="60"/>
      <c r="B15" s="61"/>
      <c r="C15" s="60"/>
      <c r="D15" s="60"/>
      <c r="E15" s="56" t="s">
        <v>27</v>
      </c>
      <c r="F15" s="60"/>
      <c r="G15" s="60"/>
      <c r="H15" s="60"/>
      <c r="I15" s="55" t="s">
        <v>28</v>
      </c>
      <c r="J15" s="56" t="s">
        <v>1</v>
      </c>
      <c r="K15" s="60"/>
      <c r="L15" s="82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</row>
    <row r="16" spans="1:56" s="66" customFormat="1" ht="6.95" customHeight="1">
      <c r="A16" s="60"/>
      <c r="B16" s="61"/>
      <c r="C16" s="60"/>
      <c r="D16" s="60"/>
      <c r="E16" s="60"/>
      <c r="F16" s="60"/>
      <c r="G16" s="60"/>
      <c r="H16" s="60"/>
      <c r="I16" s="60"/>
      <c r="J16" s="60"/>
      <c r="K16" s="60"/>
      <c r="L16" s="82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</row>
    <row r="17" spans="1:31" s="66" customFormat="1" ht="12" customHeight="1">
      <c r="A17" s="60"/>
      <c r="B17" s="61"/>
      <c r="C17" s="60"/>
      <c r="D17" s="55" t="s">
        <v>29</v>
      </c>
      <c r="E17" s="60"/>
      <c r="F17" s="60"/>
      <c r="G17" s="60"/>
      <c r="H17" s="60"/>
      <c r="I17" s="55" t="s">
        <v>25</v>
      </c>
      <c r="J17" s="57" t="str">
        <f>'Rekapitulace stavby'!AN13</f>
        <v>Vyplň údaj</v>
      </c>
      <c r="K17" s="60"/>
      <c r="L17" s="82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</row>
    <row r="18" spans="1:31" s="66" customFormat="1" ht="18" customHeight="1">
      <c r="A18" s="60"/>
      <c r="B18" s="61"/>
      <c r="C18" s="60"/>
      <c r="D18" s="60"/>
      <c r="E18" s="160" t="str">
        <f>'Rekapitulace stavby'!E14</f>
        <v>Vyplň údaj</v>
      </c>
      <c r="F18" s="50"/>
      <c r="G18" s="50"/>
      <c r="H18" s="50"/>
      <c r="I18" s="55" t="s">
        <v>28</v>
      </c>
      <c r="J18" s="57" t="str">
        <f>'Rekapitulace stavby'!AN14</f>
        <v>Vyplň údaj</v>
      </c>
      <c r="K18" s="60"/>
      <c r="L18" s="82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</row>
    <row r="19" spans="1:31" s="66" customFormat="1" ht="6.95" customHeight="1">
      <c r="A19" s="60"/>
      <c r="B19" s="61"/>
      <c r="C19" s="60"/>
      <c r="D19" s="60"/>
      <c r="E19" s="60"/>
      <c r="F19" s="60"/>
      <c r="G19" s="60"/>
      <c r="H19" s="60"/>
      <c r="I19" s="60"/>
      <c r="J19" s="60"/>
      <c r="K19" s="60"/>
      <c r="L19" s="82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</row>
    <row r="20" spans="1:31" s="66" customFormat="1" ht="12" customHeight="1">
      <c r="A20" s="60"/>
      <c r="B20" s="61"/>
      <c r="C20" s="60"/>
      <c r="D20" s="55" t="s">
        <v>31</v>
      </c>
      <c r="E20" s="60"/>
      <c r="F20" s="60"/>
      <c r="G20" s="60"/>
      <c r="H20" s="60"/>
      <c r="I20" s="55" t="s">
        <v>25</v>
      </c>
      <c r="J20" s="56" t="str">
        <f>IF('Rekapitulace stavby'!AN16="","",'Rekapitulace stavby'!AN16)</f>
        <v/>
      </c>
      <c r="K20" s="60"/>
      <c r="L20" s="82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</row>
    <row r="21" spans="1:31" s="66" customFormat="1" ht="18" customHeight="1">
      <c r="A21" s="60"/>
      <c r="B21" s="61"/>
      <c r="C21" s="60"/>
      <c r="D21" s="60"/>
      <c r="E21" s="56" t="str">
        <f>IF('Rekapitulace stavby'!E17="","",'Rekapitulace stavby'!E17)</f>
        <v xml:space="preserve"> </v>
      </c>
      <c r="F21" s="60"/>
      <c r="G21" s="60"/>
      <c r="H21" s="60"/>
      <c r="I21" s="55" t="s">
        <v>28</v>
      </c>
      <c r="J21" s="56" t="str">
        <f>IF('Rekapitulace stavby'!AN17="","",'Rekapitulace stavby'!AN17)</f>
        <v/>
      </c>
      <c r="K21" s="60"/>
      <c r="L21" s="82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</row>
    <row r="22" spans="1:31" s="66" customFormat="1" ht="6.95" customHeight="1">
      <c r="A22" s="60"/>
      <c r="B22" s="61"/>
      <c r="C22" s="60"/>
      <c r="D22" s="60"/>
      <c r="E22" s="60"/>
      <c r="F22" s="60"/>
      <c r="G22" s="60"/>
      <c r="H22" s="60"/>
      <c r="I22" s="60"/>
      <c r="J22" s="60"/>
      <c r="K22" s="60"/>
      <c r="L22" s="82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</row>
    <row r="23" spans="1:31" s="66" customFormat="1" ht="12" customHeight="1">
      <c r="A23" s="60"/>
      <c r="B23" s="61"/>
      <c r="C23" s="60"/>
      <c r="D23" s="55" t="s">
        <v>34</v>
      </c>
      <c r="E23" s="60"/>
      <c r="F23" s="60"/>
      <c r="G23" s="60"/>
      <c r="H23" s="60"/>
      <c r="I23" s="55" t="s">
        <v>25</v>
      </c>
      <c r="J23" s="56" t="str">
        <f>IF('Rekapitulace stavby'!AN19="","",'Rekapitulace stavby'!AN19)</f>
        <v/>
      </c>
      <c r="K23" s="60"/>
      <c r="L23" s="82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</row>
    <row r="24" spans="1:31" s="66" customFormat="1" ht="18" customHeight="1">
      <c r="A24" s="60"/>
      <c r="B24" s="61"/>
      <c r="C24" s="60"/>
      <c r="D24" s="60"/>
      <c r="E24" s="56" t="str">
        <f>IF('Rekapitulace stavby'!E20="","",'Rekapitulace stavby'!E20)</f>
        <v xml:space="preserve"> </v>
      </c>
      <c r="F24" s="60"/>
      <c r="G24" s="60"/>
      <c r="H24" s="60"/>
      <c r="I24" s="55" t="s">
        <v>28</v>
      </c>
      <c r="J24" s="56" t="str">
        <f>IF('Rekapitulace stavby'!AN20="","",'Rekapitulace stavby'!AN20)</f>
        <v/>
      </c>
      <c r="K24" s="60"/>
      <c r="L24" s="82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</row>
    <row r="25" spans="1:31" s="66" customFormat="1" ht="6.95" customHeight="1">
      <c r="A25" s="60"/>
      <c r="B25" s="61"/>
      <c r="C25" s="60"/>
      <c r="D25" s="60"/>
      <c r="E25" s="60"/>
      <c r="F25" s="60"/>
      <c r="G25" s="60"/>
      <c r="H25" s="60"/>
      <c r="I25" s="60"/>
      <c r="J25" s="60"/>
      <c r="K25" s="60"/>
      <c r="L25" s="82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</row>
    <row r="26" spans="1:31" s="66" customFormat="1" ht="12" customHeight="1">
      <c r="A26" s="60"/>
      <c r="B26" s="61"/>
      <c r="C26" s="60"/>
      <c r="D26" s="55" t="s">
        <v>35</v>
      </c>
      <c r="E26" s="60"/>
      <c r="F26" s="60"/>
      <c r="G26" s="60"/>
      <c r="H26" s="60"/>
      <c r="I26" s="24"/>
      <c r="J26" s="60"/>
      <c r="K26" s="60"/>
      <c r="L26" s="82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</row>
    <row r="27" spans="1:31" s="164" customFormat="1" ht="16.5" customHeight="1">
      <c r="A27" s="161"/>
      <c r="B27" s="162"/>
      <c r="C27" s="161"/>
      <c r="D27" s="161"/>
      <c r="E27" s="58" t="s">
        <v>1</v>
      </c>
      <c r="F27" s="58"/>
      <c r="G27" s="58"/>
      <c r="H27" s="58"/>
      <c r="I27" s="161"/>
      <c r="J27" s="161"/>
      <c r="K27" s="161"/>
      <c r="L27" s="163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pans="1:31" s="66" customFormat="1" ht="6.95" customHeight="1">
      <c r="A28" s="60"/>
      <c r="B28" s="61"/>
      <c r="C28" s="60"/>
      <c r="D28" s="60"/>
      <c r="E28" s="60"/>
      <c r="F28" s="60"/>
      <c r="G28" s="60"/>
      <c r="H28" s="60"/>
      <c r="I28" s="60"/>
      <c r="J28" s="60"/>
      <c r="K28" s="60"/>
      <c r="L28" s="82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</row>
    <row r="29" spans="1:31" s="66" customFormat="1" ht="6.95" customHeight="1">
      <c r="A29" s="60"/>
      <c r="B29" s="61"/>
      <c r="C29" s="60"/>
      <c r="D29" s="121"/>
      <c r="E29" s="121"/>
      <c r="F29" s="121"/>
      <c r="G29" s="121"/>
      <c r="H29" s="121"/>
      <c r="I29" s="121"/>
      <c r="J29" s="121"/>
      <c r="K29" s="121"/>
      <c r="L29" s="82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</row>
    <row r="30" spans="1:31" s="66" customFormat="1" ht="25.35" customHeight="1">
      <c r="A30" s="60"/>
      <c r="B30" s="61"/>
      <c r="C30" s="60"/>
      <c r="D30" s="165" t="s">
        <v>36</v>
      </c>
      <c r="E30" s="60"/>
      <c r="F30" s="60"/>
      <c r="G30" s="60"/>
      <c r="H30" s="60"/>
      <c r="I30" s="60"/>
      <c r="J30" s="166">
        <f>ROUND(J125, 2)</f>
        <v>0</v>
      </c>
      <c r="K30" s="60"/>
      <c r="L30" s="82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</row>
    <row r="31" spans="1:31" s="66" customFormat="1" ht="6.95" customHeight="1">
      <c r="A31" s="60"/>
      <c r="B31" s="61"/>
      <c r="C31" s="60"/>
      <c r="D31" s="121"/>
      <c r="E31" s="121"/>
      <c r="F31" s="121"/>
      <c r="G31" s="121"/>
      <c r="H31" s="121"/>
      <c r="I31" s="121"/>
      <c r="J31" s="121"/>
      <c r="K31" s="121"/>
      <c r="L31" s="82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</row>
    <row r="32" spans="1:31" s="66" customFormat="1" ht="14.45" customHeight="1">
      <c r="A32" s="60"/>
      <c r="B32" s="61"/>
      <c r="C32" s="60"/>
      <c r="D32" s="60"/>
      <c r="E32" s="60"/>
      <c r="F32" s="167" t="s">
        <v>38</v>
      </c>
      <c r="G32" s="60"/>
      <c r="H32" s="60"/>
      <c r="I32" s="167" t="s">
        <v>37</v>
      </c>
      <c r="J32" s="167" t="s">
        <v>39</v>
      </c>
      <c r="K32" s="60"/>
      <c r="L32" s="82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1:31" s="66" customFormat="1" ht="14.45" customHeight="1">
      <c r="A33" s="60"/>
      <c r="B33" s="61"/>
      <c r="C33" s="60"/>
      <c r="D33" s="168" t="s">
        <v>40</v>
      </c>
      <c r="E33" s="55" t="s">
        <v>41</v>
      </c>
      <c r="F33" s="169">
        <f>ROUND((SUM(BE125:BE273)),  2)</f>
        <v>0</v>
      </c>
      <c r="G33" s="60"/>
      <c r="H33" s="60"/>
      <c r="I33" s="170">
        <v>0.21</v>
      </c>
      <c r="J33" s="169">
        <f>ROUND(((SUM(BE125:BE273))*I33),  2)</f>
        <v>0</v>
      </c>
      <c r="K33" s="60"/>
      <c r="L33" s="82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1:31" s="66" customFormat="1" ht="14.45" customHeight="1">
      <c r="A34" s="60"/>
      <c r="B34" s="61"/>
      <c r="C34" s="60"/>
      <c r="D34" s="60"/>
      <c r="E34" s="55" t="s">
        <v>42</v>
      </c>
      <c r="F34" s="169">
        <f>ROUND((SUM(BF125:BF273)),  2)</f>
        <v>0</v>
      </c>
      <c r="G34" s="60"/>
      <c r="H34" s="60"/>
      <c r="I34" s="170">
        <v>0.12</v>
      </c>
      <c r="J34" s="169">
        <f>ROUND(((SUM(BF125:BF273))*I34),  2)</f>
        <v>0</v>
      </c>
      <c r="K34" s="60"/>
      <c r="L34" s="82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</row>
    <row r="35" spans="1:31" s="66" customFormat="1" ht="14.45" hidden="1" customHeight="1">
      <c r="A35" s="60"/>
      <c r="B35" s="61"/>
      <c r="C35" s="60"/>
      <c r="D35" s="60"/>
      <c r="E35" s="55" t="s">
        <v>43</v>
      </c>
      <c r="F35" s="169">
        <f>ROUND((SUM(BG125:BG273)),  2)</f>
        <v>0</v>
      </c>
      <c r="G35" s="60"/>
      <c r="H35" s="60"/>
      <c r="I35" s="170">
        <v>0.21</v>
      </c>
      <c r="J35" s="169">
        <f>0</f>
        <v>0</v>
      </c>
      <c r="K35" s="60"/>
      <c r="L35" s="82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</row>
    <row r="36" spans="1:31" s="66" customFormat="1" ht="14.45" hidden="1" customHeight="1">
      <c r="A36" s="60"/>
      <c r="B36" s="61"/>
      <c r="C36" s="60"/>
      <c r="D36" s="60"/>
      <c r="E36" s="55" t="s">
        <v>44</v>
      </c>
      <c r="F36" s="169">
        <f>ROUND((SUM(BH125:BH273)),  2)</f>
        <v>0</v>
      </c>
      <c r="G36" s="60"/>
      <c r="H36" s="60"/>
      <c r="I36" s="170">
        <v>0.12</v>
      </c>
      <c r="J36" s="169">
        <f>0</f>
        <v>0</v>
      </c>
      <c r="K36" s="60"/>
      <c r="L36" s="82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</row>
    <row r="37" spans="1:31" s="66" customFormat="1" ht="14.45" hidden="1" customHeight="1">
      <c r="A37" s="60"/>
      <c r="B37" s="61"/>
      <c r="C37" s="60"/>
      <c r="D37" s="60"/>
      <c r="E37" s="55" t="s">
        <v>45</v>
      </c>
      <c r="F37" s="169">
        <f>ROUND((SUM(BI125:BI273)),  2)</f>
        <v>0</v>
      </c>
      <c r="G37" s="60"/>
      <c r="H37" s="60"/>
      <c r="I37" s="170">
        <v>0</v>
      </c>
      <c r="J37" s="169">
        <f>0</f>
        <v>0</v>
      </c>
      <c r="K37" s="60"/>
      <c r="L37" s="82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</row>
    <row r="38" spans="1:31" s="66" customFormat="1" ht="6.95" customHeight="1">
      <c r="A38" s="60"/>
      <c r="B38" s="61"/>
      <c r="C38" s="60"/>
      <c r="D38" s="60"/>
      <c r="E38" s="60"/>
      <c r="F38" s="60"/>
      <c r="G38" s="60"/>
      <c r="H38" s="60"/>
      <c r="I38" s="60"/>
      <c r="J38" s="60"/>
      <c r="K38" s="60"/>
      <c r="L38" s="82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</row>
    <row r="39" spans="1:31" s="66" customFormat="1" ht="25.35" customHeight="1">
      <c r="A39" s="60"/>
      <c r="B39" s="61"/>
      <c r="C39" s="171"/>
      <c r="D39" s="172" t="s">
        <v>46</v>
      </c>
      <c r="E39" s="112"/>
      <c r="F39" s="112"/>
      <c r="G39" s="173" t="s">
        <v>47</v>
      </c>
      <c r="H39" s="174" t="s">
        <v>48</v>
      </c>
      <c r="I39" s="112"/>
      <c r="J39" s="175">
        <f>SUM(J30:J37)</f>
        <v>0</v>
      </c>
      <c r="K39" s="176"/>
      <c r="L39" s="82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</row>
    <row r="40" spans="1:31" s="66" customFormat="1" ht="14.45" customHeight="1">
      <c r="A40" s="60"/>
      <c r="B40" s="61"/>
      <c r="C40" s="60"/>
      <c r="D40" s="60"/>
      <c r="E40" s="60"/>
      <c r="F40" s="60"/>
      <c r="G40" s="60"/>
      <c r="H40" s="60"/>
      <c r="I40" s="60"/>
      <c r="J40" s="60"/>
      <c r="K40" s="60"/>
      <c r="L40" s="82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</row>
    <row r="41" spans="1:31" ht="14.45" customHeight="1">
      <c r="B41" s="45"/>
      <c r="L41" s="45"/>
    </row>
    <row r="42" spans="1:31" ht="14.45" customHeight="1">
      <c r="B42" s="45"/>
      <c r="L42" s="45"/>
    </row>
    <row r="43" spans="1:31" ht="14.45" customHeight="1">
      <c r="B43" s="45"/>
      <c r="L43" s="45"/>
    </row>
    <row r="44" spans="1:31" ht="14.45" customHeight="1">
      <c r="B44" s="45"/>
      <c r="L44" s="45"/>
    </row>
    <row r="45" spans="1:31" ht="14.45" customHeight="1">
      <c r="B45" s="45"/>
      <c r="L45" s="45"/>
    </row>
    <row r="46" spans="1:31" ht="14.45" customHeight="1">
      <c r="B46" s="45"/>
      <c r="L46" s="45"/>
    </row>
    <row r="47" spans="1:31" ht="14.45" customHeight="1">
      <c r="B47" s="45"/>
      <c r="L47" s="45"/>
    </row>
    <row r="48" spans="1:31" ht="14.45" customHeight="1">
      <c r="B48" s="45"/>
      <c r="L48" s="45"/>
    </row>
    <row r="49" spans="1:31" ht="14.45" customHeight="1">
      <c r="B49" s="45"/>
      <c r="L49" s="45"/>
    </row>
    <row r="50" spans="1:31" s="66" customFormat="1" ht="14.45" customHeight="1">
      <c r="B50" s="82"/>
      <c r="D50" s="83" t="s">
        <v>49</v>
      </c>
      <c r="E50" s="84"/>
      <c r="F50" s="84"/>
      <c r="G50" s="83" t="s">
        <v>50</v>
      </c>
      <c r="H50" s="84"/>
      <c r="I50" s="84"/>
      <c r="J50" s="84"/>
      <c r="K50" s="84"/>
      <c r="L50" s="82"/>
    </row>
    <row r="51" spans="1:31" ht="11.25">
      <c r="B51" s="45"/>
      <c r="L51" s="45"/>
    </row>
    <row r="52" spans="1:31" ht="11.25">
      <c r="B52" s="45"/>
      <c r="L52" s="45"/>
    </row>
    <row r="53" spans="1:31" ht="11.25">
      <c r="B53" s="45"/>
      <c r="L53" s="45"/>
    </row>
    <row r="54" spans="1:31" ht="11.25">
      <c r="B54" s="45"/>
      <c r="L54" s="45"/>
    </row>
    <row r="55" spans="1:31" ht="11.25">
      <c r="B55" s="45"/>
      <c r="L55" s="45"/>
    </row>
    <row r="56" spans="1:31" ht="11.25">
      <c r="B56" s="45"/>
      <c r="L56" s="45"/>
    </row>
    <row r="57" spans="1:31" ht="11.25">
      <c r="B57" s="45"/>
      <c r="L57" s="45"/>
    </row>
    <row r="58" spans="1:31" ht="11.25">
      <c r="B58" s="45"/>
      <c r="L58" s="45"/>
    </row>
    <row r="59" spans="1:31" ht="11.25">
      <c r="B59" s="45"/>
      <c r="L59" s="45"/>
    </row>
    <row r="60" spans="1:31" ht="11.25">
      <c r="B60" s="45"/>
      <c r="L60" s="45"/>
    </row>
    <row r="61" spans="1:31" s="66" customFormat="1" ht="12.75">
      <c r="A61" s="60"/>
      <c r="B61" s="61"/>
      <c r="C61" s="60"/>
      <c r="D61" s="85" t="s">
        <v>51</v>
      </c>
      <c r="E61" s="63"/>
      <c r="F61" s="177" t="s">
        <v>52</v>
      </c>
      <c r="G61" s="85" t="s">
        <v>51</v>
      </c>
      <c r="H61" s="63"/>
      <c r="I61" s="63"/>
      <c r="J61" s="178" t="s">
        <v>52</v>
      </c>
      <c r="K61" s="63"/>
      <c r="L61" s="82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</row>
    <row r="62" spans="1:31" ht="11.25">
      <c r="B62" s="45"/>
      <c r="L62" s="45"/>
    </row>
    <row r="63" spans="1:31" ht="11.25">
      <c r="B63" s="45"/>
      <c r="L63" s="45"/>
    </row>
    <row r="64" spans="1:31" ht="11.25">
      <c r="B64" s="45"/>
      <c r="L64" s="45"/>
    </row>
    <row r="65" spans="1:31" s="66" customFormat="1" ht="12.75">
      <c r="A65" s="60"/>
      <c r="B65" s="61"/>
      <c r="C65" s="60"/>
      <c r="D65" s="83" t="s">
        <v>53</v>
      </c>
      <c r="E65" s="86"/>
      <c r="F65" s="86"/>
      <c r="G65" s="83" t="s">
        <v>54</v>
      </c>
      <c r="H65" s="86"/>
      <c r="I65" s="86"/>
      <c r="J65" s="86"/>
      <c r="K65" s="86"/>
      <c r="L65" s="82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</row>
    <row r="66" spans="1:31" ht="11.25">
      <c r="B66" s="45"/>
      <c r="L66" s="45"/>
    </row>
    <row r="67" spans="1:31" ht="11.25">
      <c r="B67" s="45"/>
      <c r="L67" s="45"/>
    </row>
    <row r="68" spans="1:31" ht="11.25">
      <c r="B68" s="45"/>
      <c r="L68" s="45"/>
    </row>
    <row r="69" spans="1:31" ht="11.25">
      <c r="B69" s="45"/>
      <c r="L69" s="45"/>
    </row>
    <row r="70" spans="1:31" ht="11.25">
      <c r="B70" s="45"/>
      <c r="L70" s="45"/>
    </row>
    <row r="71" spans="1:31" ht="11.25">
      <c r="B71" s="45"/>
      <c r="L71" s="45"/>
    </row>
    <row r="72" spans="1:31" ht="11.25">
      <c r="B72" s="45"/>
      <c r="L72" s="45"/>
    </row>
    <row r="73" spans="1:31" ht="11.25">
      <c r="B73" s="45"/>
      <c r="L73" s="45"/>
    </row>
    <row r="74" spans="1:31" ht="11.25">
      <c r="B74" s="45"/>
      <c r="L74" s="45"/>
    </row>
    <row r="75" spans="1:31" ht="11.25">
      <c r="B75" s="45"/>
      <c r="L75" s="45"/>
    </row>
    <row r="76" spans="1:31" s="66" customFormat="1" ht="12.75">
      <c r="A76" s="60"/>
      <c r="B76" s="61"/>
      <c r="C76" s="60"/>
      <c r="D76" s="85" t="s">
        <v>51</v>
      </c>
      <c r="E76" s="63"/>
      <c r="F76" s="177" t="s">
        <v>52</v>
      </c>
      <c r="G76" s="85" t="s">
        <v>51</v>
      </c>
      <c r="H76" s="63"/>
      <c r="I76" s="63"/>
      <c r="J76" s="178" t="s">
        <v>52</v>
      </c>
      <c r="K76" s="63"/>
      <c r="L76" s="82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</row>
    <row r="77" spans="1:31" s="66" customFormat="1" ht="14.45" customHeight="1">
      <c r="A77" s="60"/>
      <c r="B77" s="87"/>
      <c r="C77" s="88"/>
      <c r="D77" s="88"/>
      <c r="E77" s="88"/>
      <c r="F77" s="88"/>
      <c r="G77" s="88"/>
      <c r="H77" s="88"/>
      <c r="I77" s="88"/>
      <c r="J77" s="88"/>
      <c r="K77" s="88"/>
      <c r="L77" s="82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</row>
    <row r="81" spans="1:47" s="66" customFormat="1" ht="6.95" customHeight="1">
      <c r="A81" s="60"/>
      <c r="B81" s="89"/>
      <c r="C81" s="90"/>
      <c r="D81" s="90"/>
      <c r="E81" s="90"/>
      <c r="F81" s="90"/>
      <c r="G81" s="90"/>
      <c r="H81" s="90"/>
      <c r="I81" s="90"/>
      <c r="J81" s="90"/>
      <c r="K81" s="90"/>
      <c r="L81" s="82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</row>
    <row r="82" spans="1:47" s="66" customFormat="1" ht="24.95" customHeight="1">
      <c r="A82" s="60"/>
      <c r="B82" s="61"/>
      <c r="C82" s="46" t="s">
        <v>114</v>
      </c>
      <c r="D82" s="60"/>
      <c r="E82" s="60"/>
      <c r="F82" s="60"/>
      <c r="G82" s="60"/>
      <c r="H82" s="60"/>
      <c r="I82" s="60"/>
      <c r="J82" s="60"/>
      <c r="K82" s="60"/>
      <c r="L82" s="82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</row>
    <row r="83" spans="1:47" s="66" customFormat="1" ht="6.95" customHeight="1">
      <c r="A83" s="60"/>
      <c r="B83" s="61"/>
      <c r="C83" s="60"/>
      <c r="D83" s="60"/>
      <c r="E83" s="60"/>
      <c r="F83" s="60"/>
      <c r="G83" s="60"/>
      <c r="H83" s="60"/>
      <c r="I83" s="60"/>
      <c r="J83" s="60"/>
      <c r="K83" s="60"/>
      <c r="L83" s="82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</row>
    <row r="84" spans="1:47" s="66" customFormat="1" ht="12" customHeight="1">
      <c r="A84" s="60"/>
      <c r="B84" s="61"/>
      <c r="C84" s="55" t="s">
        <v>16</v>
      </c>
      <c r="D84" s="60"/>
      <c r="E84" s="60"/>
      <c r="F84" s="60"/>
      <c r="G84" s="60"/>
      <c r="H84" s="60"/>
      <c r="I84" s="60"/>
      <c r="J84" s="60"/>
      <c r="K84" s="60"/>
      <c r="L84" s="82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</row>
    <row r="85" spans="1:47" s="66" customFormat="1" ht="16.5" customHeight="1">
      <c r="A85" s="60"/>
      <c r="B85" s="61"/>
      <c r="C85" s="60"/>
      <c r="D85" s="60"/>
      <c r="E85" s="156" t="str">
        <f>E7</f>
        <v>Oprava chodníku v ul. Potoční, Odry</v>
      </c>
      <c r="F85" s="157"/>
      <c r="G85" s="157"/>
      <c r="H85" s="157"/>
      <c r="I85" s="60"/>
      <c r="J85" s="60"/>
      <c r="K85" s="60"/>
      <c r="L85" s="82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</row>
    <row r="86" spans="1:47" s="66" customFormat="1" ht="12" customHeight="1">
      <c r="A86" s="60"/>
      <c r="B86" s="61"/>
      <c r="C86" s="55" t="s">
        <v>109</v>
      </c>
      <c r="D86" s="60"/>
      <c r="E86" s="60"/>
      <c r="F86" s="60"/>
      <c r="G86" s="60"/>
      <c r="H86" s="60"/>
      <c r="I86" s="60"/>
      <c r="J86" s="60"/>
      <c r="K86" s="60"/>
      <c r="L86" s="82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</row>
    <row r="87" spans="1:47" s="66" customFormat="1" ht="16.5" customHeight="1">
      <c r="A87" s="60"/>
      <c r="B87" s="61"/>
      <c r="C87" s="60"/>
      <c r="D87" s="60"/>
      <c r="E87" s="96" t="str">
        <f>E9</f>
        <v>01 - Stavba opravy chodníku</v>
      </c>
      <c r="F87" s="158"/>
      <c r="G87" s="158"/>
      <c r="H87" s="158"/>
      <c r="I87" s="60"/>
      <c r="J87" s="60"/>
      <c r="K87" s="60"/>
      <c r="L87" s="82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</row>
    <row r="88" spans="1:47" s="66" customFormat="1" ht="6.95" customHeight="1">
      <c r="A88" s="60"/>
      <c r="B88" s="61"/>
      <c r="C88" s="60"/>
      <c r="D88" s="60"/>
      <c r="E88" s="60"/>
      <c r="F88" s="60"/>
      <c r="G88" s="60"/>
      <c r="H88" s="60"/>
      <c r="I88" s="60"/>
      <c r="J88" s="60"/>
      <c r="K88" s="60"/>
      <c r="L88" s="82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</row>
    <row r="89" spans="1:47" s="66" customFormat="1" ht="12" customHeight="1">
      <c r="A89" s="60"/>
      <c r="B89" s="61"/>
      <c r="C89" s="55" t="s">
        <v>20</v>
      </c>
      <c r="D89" s="60"/>
      <c r="E89" s="60"/>
      <c r="F89" s="56" t="str">
        <f>F12</f>
        <v>Odry</v>
      </c>
      <c r="G89" s="60"/>
      <c r="H89" s="60"/>
      <c r="I89" s="55" t="s">
        <v>22</v>
      </c>
      <c r="J89" s="159" t="str">
        <f>IF(J12="","",J12)</f>
        <v>12. 9. 2025</v>
      </c>
      <c r="K89" s="60"/>
      <c r="L89" s="82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</row>
    <row r="90" spans="1:47" s="66" customFormat="1" ht="6.95" customHeight="1">
      <c r="A90" s="60"/>
      <c r="B90" s="61"/>
      <c r="C90" s="60"/>
      <c r="D90" s="60"/>
      <c r="E90" s="60"/>
      <c r="F90" s="60"/>
      <c r="G90" s="60"/>
      <c r="H90" s="60"/>
      <c r="I90" s="60"/>
      <c r="J90" s="60"/>
      <c r="K90" s="60"/>
      <c r="L90" s="82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</row>
    <row r="91" spans="1:47" s="66" customFormat="1" ht="15.2" customHeight="1">
      <c r="A91" s="60"/>
      <c r="B91" s="61"/>
      <c r="C91" s="55" t="s">
        <v>24</v>
      </c>
      <c r="D91" s="60"/>
      <c r="E91" s="60"/>
      <c r="F91" s="56" t="str">
        <f>E15</f>
        <v>Město Odry</v>
      </c>
      <c r="G91" s="60"/>
      <c r="H91" s="60"/>
      <c r="I91" s="55" t="s">
        <v>31</v>
      </c>
      <c r="J91" s="179" t="str">
        <f>E21</f>
        <v xml:space="preserve"> </v>
      </c>
      <c r="K91" s="60"/>
      <c r="L91" s="82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</row>
    <row r="92" spans="1:47" s="66" customFormat="1" ht="15.2" customHeight="1">
      <c r="A92" s="60"/>
      <c r="B92" s="61"/>
      <c r="C92" s="55" t="s">
        <v>29</v>
      </c>
      <c r="D92" s="60"/>
      <c r="E92" s="60"/>
      <c r="F92" s="56" t="str">
        <f>IF(E18="","",E18)</f>
        <v>Vyplň údaj</v>
      </c>
      <c r="G92" s="60"/>
      <c r="H92" s="60"/>
      <c r="I92" s="55" t="s">
        <v>34</v>
      </c>
      <c r="J92" s="179" t="str">
        <f>E24</f>
        <v xml:space="preserve"> </v>
      </c>
      <c r="K92" s="60"/>
      <c r="L92" s="82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</row>
    <row r="93" spans="1:47" s="66" customFormat="1" ht="10.35" customHeight="1">
      <c r="A93" s="60"/>
      <c r="B93" s="61"/>
      <c r="C93" s="60"/>
      <c r="D93" s="60"/>
      <c r="E93" s="60"/>
      <c r="F93" s="60"/>
      <c r="G93" s="60"/>
      <c r="H93" s="60"/>
      <c r="I93" s="60"/>
      <c r="J93" s="60"/>
      <c r="K93" s="60"/>
      <c r="L93" s="82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</row>
    <row r="94" spans="1:47" s="66" customFormat="1" ht="29.25" customHeight="1">
      <c r="A94" s="60"/>
      <c r="B94" s="61"/>
      <c r="C94" s="180" t="s">
        <v>115</v>
      </c>
      <c r="D94" s="171"/>
      <c r="E94" s="171"/>
      <c r="F94" s="171"/>
      <c r="G94" s="171"/>
      <c r="H94" s="171"/>
      <c r="I94" s="171"/>
      <c r="J94" s="181" t="s">
        <v>116</v>
      </c>
      <c r="K94" s="171"/>
      <c r="L94" s="82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</row>
    <row r="95" spans="1:47" s="66" customFormat="1" ht="10.35" customHeight="1">
      <c r="A95" s="60"/>
      <c r="B95" s="61"/>
      <c r="C95" s="60"/>
      <c r="D95" s="60"/>
      <c r="E95" s="60"/>
      <c r="F95" s="60"/>
      <c r="G95" s="60"/>
      <c r="H95" s="60"/>
      <c r="I95" s="60"/>
      <c r="J95" s="60"/>
      <c r="K95" s="60"/>
      <c r="L95" s="82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  <c r="AD95" s="60"/>
      <c r="AE95" s="60"/>
    </row>
    <row r="96" spans="1:47" s="66" customFormat="1" ht="22.9" customHeight="1">
      <c r="A96" s="60"/>
      <c r="B96" s="61"/>
      <c r="C96" s="182" t="s">
        <v>117</v>
      </c>
      <c r="D96" s="60"/>
      <c r="E96" s="60"/>
      <c r="F96" s="60"/>
      <c r="G96" s="60"/>
      <c r="H96" s="60"/>
      <c r="I96" s="60"/>
      <c r="J96" s="166">
        <f>J125</f>
        <v>0</v>
      </c>
      <c r="K96" s="60"/>
      <c r="L96" s="82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U96" s="42" t="s">
        <v>118</v>
      </c>
    </row>
    <row r="97" spans="1:31" s="183" customFormat="1" ht="24.95" customHeight="1">
      <c r="B97" s="184"/>
      <c r="D97" s="185" t="s">
        <v>119</v>
      </c>
      <c r="E97" s="186"/>
      <c r="F97" s="186"/>
      <c r="G97" s="186"/>
      <c r="H97" s="186"/>
      <c r="I97" s="186"/>
      <c r="J97" s="187">
        <f>J126</f>
        <v>0</v>
      </c>
      <c r="L97" s="184"/>
    </row>
    <row r="98" spans="1:31" s="188" customFormat="1" ht="19.899999999999999" customHeight="1">
      <c r="B98" s="189"/>
      <c r="D98" s="190" t="s">
        <v>120</v>
      </c>
      <c r="E98" s="191"/>
      <c r="F98" s="191"/>
      <c r="G98" s="191"/>
      <c r="H98" s="191"/>
      <c r="I98" s="191"/>
      <c r="J98" s="192">
        <f>J127</f>
        <v>0</v>
      </c>
      <c r="L98" s="189"/>
    </row>
    <row r="99" spans="1:31" s="188" customFormat="1" ht="19.899999999999999" customHeight="1">
      <c r="B99" s="189"/>
      <c r="D99" s="190" t="s">
        <v>121</v>
      </c>
      <c r="E99" s="191"/>
      <c r="F99" s="191"/>
      <c r="G99" s="191"/>
      <c r="H99" s="191"/>
      <c r="I99" s="191"/>
      <c r="J99" s="192">
        <f>J175</f>
        <v>0</v>
      </c>
      <c r="L99" s="189"/>
    </row>
    <row r="100" spans="1:31" s="188" customFormat="1" ht="19.899999999999999" customHeight="1">
      <c r="B100" s="189"/>
      <c r="D100" s="190" t="s">
        <v>122</v>
      </c>
      <c r="E100" s="191"/>
      <c r="F100" s="191"/>
      <c r="G100" s="191"/>
      <c r="H100" s="191"/>
      <c r="I100" s="191"/>
      <c r="J100" s="192">
        <f>J197</f>
        <v>0</v>
      </c>
      <c r="L100" s="189"/>
    </row>
    <row r="101" spans="1:31" s="188" customFormat="1" ht="19.899999999999999" customHeight="1">
      <c r="B101" s="189"/>
      <c r="D101" s="190" t="s">
        <v>123</v>
      </c>
      <c r="E101" s="191"/>
      <c r="F101" s="191"/>
      <c r="G101" s="191"/>
      <c r="H101" s="191"/>
      <c r="I101" s="191"/>
      <c r="J101" s="192">
        <f>J201</f>
        <v>0</v>
      </c>
      <c r="L101" s="189"/>
    </row>
    <row r="102" spans="1:31" s="188" customFormat="1" ht="19.899999999999999" customHeight="1">
      <c r="B102" s="189"/>
      <c r="D102" s="190" t="s">
        <v>124</v>
      </c>
      <c r="E102" s="191"/>
      <c r="F102" s="191"/>
      <c r="G102" s="191"/>
      <c r="H102" s="191"/>
      <c r="I102" s="191"/>
      <c r="J102" s="192">
        <f>J233</f>
        <v>0</v>
      </c>
      <c r="L102" s="189"/>
    </row>
    <row r="103" spans="1:31" s="188" customFormat="1" ht="19.899999999999999" customHeight="1">
      <c r="B103" s="189"/>
      <c r="D103" s="190" t="s">
        <v>125</v>
      </c>
      <c r="E103" s="191"/>
      <c r="F103" s="191"/>
      <c r="G103" s="191"/>
      <c r="H103" s="191"/>
      <c r="I103" s="191"/>
      <c r="J103" s="192">
        <f>J259</f>
        <v>0</v>
      </c>
      <c r="L103" s="189"/>
    </row>
    <row r="104" spans="1:31" s="183" customFormat="1" ht="24.95" customHeight="1">
      <c r="B104" s="184"/>
      <c r="D104" s="185" t="s">
        <v>126</v>
      </c>
      <c r="E104" s="186"/>
      <c r="F104" s="186"/>
      <c r="G104" s="186"/>
      <c r="H104" s="186"/>
      <c r="I104" s="186"/>
      <c r="J104" s="187">
        <f>J262</f>
        <v>0</v>
      </c>
      <c r="L104" s="184"/>
    </row>
    <row r="105" spans="1:31" s="188" customFormat="1" ht="19.899999999999999" customHeight="1">
      <c r="B105" s="189"/>
      <c r="D105" s="190" t="s">
        <v>127</v>
      </c>
      <c r="E105" s="191"/>
      <c r="F105" s="191"/>
      <c r="G105" s="191"/>
      <c r="H105" s="191"/>
      <c r="I105" s="191"/>
      <c r="J105" s="192">
        <f>J263</f>
        <v>0</v>
      </c>
      <c r="L105" s="189"/>
    </row>
    <row r="106" spans="1:31" s="66" customFormat="1" ht="21.75" customHeight="1">
      <c r="A106" s="60"/>
      <c r="B106" s="61"/>
      <c r="C106" s="60"/>
      <c r="D106" s="60"/>
      <c r="E106" s="60"/>
      <c r="F106" s="60"/>
      <c r="G106" s="60"/>
      <c r="H106" s="60"/>
      <c r="I106" s="60"/>
      <c r="J106" s="60"/>
      <c r="K106" s="60"/>
      <c r="L106" s="82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</row>
    <row r="107" spans="1:31" s="66" customFormat="1" ht="6.95" customHeight="1">
      <c r="A107" s="60"/>
      <c r="B107" s="87"/>
      <c r="C107" s="88"/>
      <c r="D107" s="88"/>
      <c r="E107" s="88"/>
      <c r="F107" s="88"/>
      <c r="G107" s="88"/>
      <c r="H107" s="88"/>
      <c r="I107" s="88"/>
      <c r="J107" s="88"/>
      <c r="K107" s="88"/>
      <c r="L107" s="82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  <c r="AE107" s="60"/>
    </row>
    <row r="111" spans="1:31" s="66" customFormat="1" ht="6.95" customHeight="1">
      <c r="A111" s="60"/>
      <c r="B111" s="89"/>
      <c r="C111" s="90"/>
      <c r="D111" s="90"/>
      <c r="E111" s="90"/>
      <c r="F111" s="90"/>
      <c r="G111" s="90"/>
      <c r="H111" s="90"/>
      <c r="I111" s="90"/>
      <c r="J111" s="90"/>
      <c r="K111" s="90"/>
      <c r="L111" s="82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  <c r="AE111" s="60"/>
    </row>
    <row r="112" spans="1:31" s="66" customFormat="1" ht="24.95" customHeight="1">
      <c r="A112" s="60"/>
      <c r="B112" s="61"/>
      <c r="C112" s="46" t="s">
        <v>128</v>
      </c>
      <c r="D112" s="60"/>
      <c r="E112" s="60"/>
      <c r="F112" s="60"/>
      <c r="G112" s="60"/>
      <c r="H112" s="60"/>
      <c r="I112" s="60"/>
      <c r="J112" s="60"/>
      <c r="K112" s="60"/>
      <c r="L112" s="82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</row>
    <row r="113" spans="1:65" s="66" customFormat="1" ht="6.95" customHeight="1">
      <c r="A113" s="60"/>
      <c r="B113" s="61"/>
      <c r="C113" s="60"/>
      <c r="D113" s="60"/>
      <c r="E113" s="60"/>
      <c r="F113" s="60"/>
      <c r="G113" s="60"/>
      <c r="H113" s="60"/>
      <c r="I113" s="60"/>
      <c r="J113" s="60"/>
      <c r="K113" s="60"/>
      <c r="L113" s="82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  <c r="AE113" s="60"/>
    </row>
    <row r="114" spans="1:65" s="66" customFormat="1" ht="12" customHeight="1">
      <c r="A114" s="60"/>
      <c r="B114" s="61"/>
      <c r="C114" s="55" t="s">
        <v>16</v>
      </c>
      <c r="D114" s="60"/>
      <c r="E114" s="60"/>
      <c r="F114" s="60"/>
      <c r="G114" s="60"/>
      <c r="H114" s="60"/>
      <c r="I114" s="60"/>
      <c r="J114" s="60"/>
      <c r="K114" s="60"/>
      <c r="L114" s="82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</row>
    <row r="115" spans="1:65" s="66" customFormat="1" ht="16.5" customHeight="1">
      <c r="A115" s="60"/>
      <c r="B115" s="61"/>
      <c r="C115" s="60"/>
      <c r="D115" s="60"/>
      <c r="E115" s="156" t="str">
        <f>E7</f>
        <v>Oprava chodníku v ul. Potoční, Odry</v>
      </c>
      <c r="F115" s="157"/>
      <c r="G115" s="157"/>
      <c r="H115" s="157"/>
      <c r="I115" s="60"/>
      <c r="J115" s="60"/>
      <c r="K115" s="60"/>
      <c r="L115" s="82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  <c r="AD115" s="60"/>
      <c r="AE115" s="60"/>
    </row>
    <row r="116" spans="1:65" s="66" customFormat="1" ht="12" customHeight="1">
      <c r="A116" s="60"/>
      <c r="B116" s="61"/>
      <c r="C116" s="55" t="s">
        <v>109</v>
      </c>
      <c r="D116" s="60"/>
      <c r="E116" s="60"/>
      <c r="F116" s="60"/>
      <c r="G116" s="60"/>
      <c r="H116" s="60"/>
      <c r="I116" s="60"/>
      <c r="J116" s="60"/>
      <c r="K116" s="60"/>
      <c r="L116" s="82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60"/>
    </row>
    <row r="117" spans="1:65" s="66" customFormat="1" ht="16.5" customHeight="1">
      <c r="A117" s="60"/>
      <c r="B117" s="61"/>
      <c r="C117" s="60"/>
      <c r="D117" s="60"/>
      <c r="E117" s="96" t="str">
        <f>E9</f>
        <v>01 - Stavba opravy chodníku</v>
      </c>
      <c r="F117" s="158"/>
      <c r="G117" s="158"/>
      <c r="H117" s="158"/>
      <c r="I117" s="60"/>
      <c r="J117" s="60"/>
      <c r="K117" s="60"/>
      <c r="L117" s="82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</row>
    <row r="118" spans="1:65" s="66" customFormat="1" ht="6.95" customHeight="1">
      <c r="A118" s="60"/>
      <c r="B118" s="61"/>
      <c r="C118" s="60"/>
      <c r="D118" s="60"/>
      <c r="E118" s="60"/>
      <c r="F118" s="60"/>
      <c r="G118" s="60"/>
      <c r="H118" s="60"/>
      <c r="I118" s="60"/>
      <c r="J118" s="60"/>
      <c r="K118" s="60"/>
      <c r="L118" s="82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60"/>
    </row>
    <row r="119" spans="1:65" s="66" customFormat="1" ht="12" customHeight="1">
      <c r="A119" s="60"/>
      <c r="B119" s="61"/>
      <c r="C119" s="55" t="s">
        <v>20</v>
      </c>
      <c r="D119" s="60"/>
      <c r="E119" s="60"/>
      <c r="F119" s="56" t="str">
        <f>F12</f>
        <v>Odry</v>
      </c>
      <c r="G119" s="60"/>
      <c r="H119" s="60"/>
      <c r="I119" s="55" t="s">
        <v>22</v>
      </c>
      <c r="J119" s="159" t="str">
        <f>IF(J12="","",J12)</f>
        <v>12. 9. 2025</v>
      </c>
      <c r="K119" s="60"/>
      <c r="L119" s="82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  <c r="AD119" s="60"/>
      <c r="AE119" s="60"/>
    </row>
    <row r="120" spans="1:65" s="66" customFormat="1" ht="6.95" customHeight="1">
      <c r="A120" s="60"/>
      <c r="B120" s="61"/>
      <c r="C120" s="60"/>
      <c r="D120" s="60"/>
      <c r="E120" s="60"/>
      <c r="F120" s="60"/>
      <c r="G120" s="60"/>
      <c r="H120" s="60"/>
      <c r="I120" s="60"/>
      <c r="J120" s="60"/>
      <c r="K120" s="60"/>
      <c r="L120" s="82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  <c r="AD120" s="60"/>
      <c r="AE120" s="60"/>
    </row>
    <row r="121" spans="1:65" s="66" customFormat="1" ht="15.2" customHeight="1">
      <c r="A121" s="60"/>
      <c r="B121" s="61"/>
      <c r="C121" s="55" t="s">
        <v>24</v>
      </c>
      <c r="D121" s="60"/>
      <c r="E121" s="60"/>
      <c r="F121" s="56" t="str">
        <f>E15</f>
        <v>Město Odry</v>
      </c>
      <c r="G121" s="60"/>
      <c r="H121" s="60"/>
      <c r="I121" s="55" t="s">
        <v>31</v>
      </c>
      <c r="J121" s="179" t="str">
        <f>E21</f>
        <v xml:space="preserve"> </v>
      </c>
      <c r="K121" s="60"/>
      <c r="L121" s="82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</row>
    <row r="122" spans="1:65" s="66" customFormat="1" ht="15.2" customHeight="1">
      <c r="A122" s="60"/>
      <c r="B122" s="61"/>
      <c r="C122" s="55" t="s">
        <v>29</v>
      </c>
      <c r="D122" s="60"/>
      <c r="E122" s="60"/>
      <c r="F122" s="56" t="str">
        <f>IF(E18="","",E18)</f>
        <v>Vyplň údaj</v>
      </c>
      <c r="G122" s="60"/>
      <c r="H122" s="60"/>
      <c r="I122" s="55" t="s">
        <v>34</v>
      </c>
      <c r="J122" s="179" t="str">
        <f>E24</f>
        <v xml:space="preserve"> </v>
      </c>
      <c r="K122" s="60"/>
      <c r="L122" s="82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</row>
    <row r="123" spans="1:65" s="66" customFormat="1" ht="10.35" customHeight="1">
      <c r="A123" s="60"/>
      <c r="B123" s="61"/>
      <c r="C123" s="60"/>
      <c r="D123" s="60"/>
      <c r="E123" s="60"/>
      <c r="F123" s="60"/>
      <c r="G123" s="60"/>
      <c r="H123" s="60"/>
      <c r="I123" s="60"/>
      <c r="J123" s="60"/>
      <c r="K123" s="60"/>
      <c r="L123" s="82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</row>
    <row r="124" spans="1:65" s="199" customFormat="1" ht="29.25" customHeight="1">
      <c r="A124" s="193"/>
      <c r="B124" s="194"/>
      <c r="C124" s="195" t="s">
        <v>129</v>
      </c>
      <c r="D124" s="196" t="s">
        <v>61</v>
      </c>
      <c r="E124" s="196" t="s">
        <v>57</v>
      </c>
      <c r="F124" s="196" t="s">
        <v>58</v>
      </c>
      <c r="G124" s="196" t="s">
        <v>130</v>
      </c>
      <c r="H124" s="196" t="s">
        <v>131</v>
      </c>
      <c r="I124" s="196" t="s">
        <v>132</v>
      </c>
      <c r="J124" s="196" t="s">
        <v>116</v>
      </c>
      <c r="K124" s="197" t="s">
        <v>133</v>
      </c>
      <c r="L124" s="198"/>
      <c r="M124" s="117" t="s">
        <v>1</v>
      </c>
      <c r="N124" s="118" t="s">
        <v>40</v>
      </c>
      <c r="O124" s="118" t="s">
        <v>134</v>
      </c>
      <c r="P124" s="118" t="s">
        <v>135</v>
      </c>
      <c r="Q124" s="118" t="s">
        <v>136</v>
      </c>
      <c r="R124" s="118" t="s">
        <v>137</v>
      </c>
      <c r="S124" s="118" t="s">
        <v>138</v>
      </c>
      <c r="T124" s="119" t="s">
        <v>139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pans="1:65" s="66" customFormat="1" ht="22.9" customHeight="1">
      <c r="A125" s="60"/>
      <c r="B125" s="61"/>
      <c r="C125" s="125" t="s">
        <v>140</v>
      </c>
      <c r="D125" s="60"/>
      <c r="E125" s="60"/>
      <c r="F125" s="60"/>
      <c r="G125" s="60"/>
      <c r="H125" s="60"/>
      <c r="I125" s="60"/>
      <c r="J125" s="200">
        <f>BK125</f>
        <v>0</v>
      </c>
      <c r="K125" s="60"/>
      <c r="L125" s="61"/>
      <c r="M125" s="120"/>
      <c r="N125" s="104"/>
      <c r="O125" s="121"/>
      <c r="P125" s="201">
        <f>P126+P262</f>
        <v>0</v>
      </c>
      <c r="Q125" s="121"/>
      <c r="R125" s="201">
        <f>R126+R262</f>
        <v>183.88631360000002</v>
      </c>
      <c r="S125" s="121"/>
      <c r="T125" s="202">
        <f>T126+T262</f>
        <v>359.52872000000002</v>
      </c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T125" s="42" t="s">
        <v>75</v>
      </c>
      <c r="AU125" s="42" t="s">
        <v>118</v>
      </c>
      <c r="BK125" s="203">
        <f>BK126+BK262</f>
        <v>0</v>
      </c>
    </row>
    <row r="126" spans="1:65" s="204" customFormat="1" ht="25.9" customHeight="1">
      <c r="B126" s="205"/>
      <c r="D126" s="206" t="s">
        <v>75</v>
      </c>
      <c r="E126" s="207" t="s">
        <v>141</v>
      </c>
      <c r="F126" s="207" t="s">
        <v>142</v>
      </c>
      <c r="J126" s="208">
        <f>BK126</f>
        <v>0</v>
      </c>
      <c r="L126" s="205"/>
      <c r="M126" s="209"/>
      <c r="N126" s="210"/>
      <c r="O126" s="210"/>
      <c r="P126" s="211">
        <f>P127+P175+P197+P201+P233+P259</f>
        <v>0</v>
      </c>
      <c r="Q126" s="210"/>
      <c r="R126" s="211">
        <f>R127+R175+R197+R201+R233+R259</f>
        <v>183.87143080000001</v>
      </c>
      <c r="S126" s="210"/>
      <c r="T126" s="212">
        <f>T127+T175+T197+T201+T233+T259</f>
        <v>359.52872000000002</v>
      </c>
      <c r="AR126" s="206" t="s">
        <v>84</v>
      </c>
      <c r="AT126" s="213" t="s">
        <v>75</v>
      </c>
      <c r="AU126" s="213" t="s">
        <v>76</v>
      </c>
      <c r="AY126" s="206" t="s">
        <v>143</v>
      </c>
      <c r="BK126" s="214">
        <f>BK127+BK175+BK197+BK201+BK233+BK259</f>
        <v>0</v>
      </c>
    </row>
    <row r="127" spans="1:65" s="204" customFormat="1" ht="22.9" customHeight="1">
      <c r="B127" s="205"/>
      <c r="D127" s="206" t="s">
        <v>75</v>
      </c>
      <c r="E127" s="215" t="s">
        <v>84</v>
      </c>
      <c r="F127" s="215" t="s">
        <v>144</v>
      </c>
      <c r="J127" s="216">
        <f>BK127</f>
        <v>0</v>
      </c>
      <c r="L127" s="205"/>
      <c r="M127" s="209"/>
      <c r="N127" s="210"/>
      <c r="O127" s="210"/>
      <c r="P127" s="211">
        <f>SUM(P128:P174)</f>
        <v>0</v>
      </c>
      <c r="Q127" s="210"/>
      <c r="R127" s="211">
        <f>SUM(R128:R174)</f>
        <v>1.456E-3</v>
      </c>
      <c r="S127" s="210"/>
      <c r="T127" s="212">
        <f>SUM(T128:T174)</f>
        <v>354.20371999999998</v>
      </c>
      <c r="AR127" s="206" t="s">
        <v>84</v>
      </c>
      <c r="AT127" s="213" t="s">
        <v>75</v>
      </c>
      <c r="AU127" s="213" t="s">
        <v>84</v>
      </c>
      <c r="AY127" s="206" t="s">
        <v>143</v>
      </c>
      <c r="BK127" s="214">
        <f>SUM(BK128:BK174)</f>
        <v>0</v>
      </c>
    </row>
    <row r="128" spans="1:65" s="66" customFormat="1" ht="24.2" customHeight="1">
      <c r="A128" s="60"/>
      <c r="B128" s="61"/>
      <c r="C128" s="217" t="s">
        <v>84</v>
      </c>
      <c r="D128" s="217" t="s">
        <v>145</v>
      </c>
      <c r="E128" s="218" t="s">
        <v>146</v>
      </c>
      <c r="F128" s="219" t="s">
        <v>147</v>
      </c>
      <c r="G128" s="220" t="s">
        <v>148</v>
      </c>
      <c r="H128" s="221">
        <v>12.5</v>
      </c>
      <c r="I128" s="23"/>
      <c r="J128" s="222">
        <f>ROUND(I128*H128,2)</f>
        <v>0</v>
      </c>
      <c r="K128" s="219" t="s">
        <v>149</v>
      </c>
      <c r="L128" s="61"/>
      <c r="M128" s="223" t="s">
        <v>1</v>
      </c>
      <c r="N128" s="224" t="s">
        <v>41</v>
      </c>
      <c r="O128" s="108"/>
      <c r="P128" s="225">
        <f>O128*H128</f>
        <v>0</v>
      </c>
      <c r="Q128" s="225">
        <v>0</v>
      </c>
      <c r="R128" s="225">
        <f>Q128*H128</f>
        <v>0</v>
      </c>
      <c r="S128" s="225">
        <v>0.26</v>
      </c>
      <c r="T128" s="226">
        <f>S128*H128</f>
        <v>3.25</v>
      </c>
      <c r="U128" s="60"/>
      <c r="V128" s="60"/>
      <c r="W128" s="60"/>
      <c r="X128" s="60"/>
      <c r="Y128" s="60"/>
      <c r="Z128" s="60"/>
      <c r="AA128" s="60"/>
      <c r="AB128" s="60"/>
      <c r="AC128" s="60"/>
      <c r="AD128" s="60"/>
      <c r="AE128" s="60"/>
      <c r="AR128" s="227" t="s">
        <v>150</v>
      </c>
      <c r="AT128" s="227" t="s">
        <v>145</v>
      </c>
      <c r="AU128" s="227" t="s">
        <v>86</v>
      </c>
      <c r="AY128" s="42" t="s">
        <v>143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42" t="s">
        <v>84</v>
      </c>
      <c r="BK128" s="228">
        <f>ROUND(I128*H128,2)</f>
        <v>0</v>
      </c>
      <c r="BL128" s="42" t="s">
        <v>150</v>
      </c>
      <c r="BM128" s="227" t="s">
        <v>151</v>
      </c>
    </row>
    <row r="129" spans="1:65" s="66" customFormat="1" ht="39">
      <c r="A129" s="60"/>
      <c r="B129" s="61"/>
      <c r="C129" s="60"/>
      <c r="D129" s="229" t="s">
        <v>152</v>
      </c>
      <c r="E129" s="60"/>
      <c r="F129" s="230" t="s">
        <v>153</v>
      </c>
      <c r="G129" s="60"/>
      <c r="H129" s="60"/>
      <c r="I129" s="60"/>
      <c r="J129" s="60"/>
      <c r="K129" s="60"/>
      <c r="L129" s="61"/>
      <c r="M129" s="231"/>
      <c r="N129" s="232"/>
      <c r="O129" s="108"/>
      <c r="P129" s="108"/>
      <c r="Q129" s="108"/>
      <c r="R129" s="108"/>
      <c r="S129" s="108"/>
      <c r="T129" s="109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  <c r="AE129" s="60"/>
      <c r="AT129" s="42" t="s">
        <v>152</v>
      </c>
      <c r="AU129" s="42" t="s">
        <v>86</v>
      </c>
    </row>
    <row r="130" spans="1:65" s="233" customFormat="1" ht="11.25">
      <c r="B130" s="234"/>
      <c r="D130" s="229" t="s">
        <v>154</v>
      </c>
      <c r="E130" s="235" t="s">
        <v>1</v>
      </c>
      <c r="F130" s="236" t="s">
        <v>155</v>
      </c>
      <c r="H130" s="237">
        <v>12.5</v>
      </c>
      <c r="L130" s="234"/>
      <c r="M130" s="238"/>
      <c r="N130" s="239"/>
      <c r="O130" s="239"/>
      <c r="P130" s="239"/>
      <c r="Q130" s="239"/>
      <c r="R130" s="239"/>
      <c r="S130" s="239"/>
      <c r="T130" s="240"/>
      <c r="AT130" s="235" t="s">
        <v>154</v>
      </c>
      <c r="AU130" s="235" t="s">
        <v>86</v>
      </c>
      <c r="AV130" s="233" t="s">
        <v>86</v>
      </c>
      <c r="AW130" s="233" t="s">
        <v>33</v>
      </c>
      <c r="AX130" s="233" t="s">
        <v>84</v>
      </c>
      <c r="AY130" s="235" t="s">
        <v>143</v>
      </c>
    </row>
    <row r="131" spans="1:65" s="66" customFormat="1" ht="33" customHeight="1">
      <c r="A131" s="60"/>
      <c r="B131" s="61"/>
      <c r="C131" s="217" t="s">
        <v>86</v>
      </c>
      <c r="D131" s="217" t="s">
        <v>145</v>
      </c>
      <c r="E131" s="218" t="s">
        <v>156</v>
      </c>
      <c r="F131" s="219" t="s">
        <v>157</v>
      </c>
      <c r="G131" s="220" t="s">
        <v>148</v>
      </c>
      <c r="H131" s="221">
        <v>389.54</v>
      </c>
      <c r="I131" s="23"/>
      <c r="J131" s="222">
        <f>ROUND(I131*H131,2)</f>
        <v>0</v>
      </c>
      <c r="K131" s="219" t="s">
        <v>149</v>
      </c>
      <c r="L131" s="61"/>
      <c r="M131" s="223" t="s">
        <v>1</v>
      </c>
      <c r="N131" s="224" t="s">
        <v>41</v>
      </c>
      <c r="O131" s="108"/>
      <c r="P131" s="225">
        <f>O131*H131</f>
        <v>0</v>
      </c>
      <c r="Q131" s="225">
        <v>0</v>
      </c>
      <c r="R131" s="225">
        <f>Q131*H131</f>
        <v>0</v>
      </c>
      <c r="S131" s="225">
        <v>0.28999999999999998</v>
      </c>
      <c r="T131" s="226">
        <f>S131*H131</f>
        <v>112.9666</v>
      </c>
      <c r="U131" s="60"/>
      <c r="V131" s="60"/>
      <c r="W131" s="60"/>
      <c r="X131" s="60"/>
      <c r="Y131" s="60"/>
      <c r="Z131" s="60"/>
      <c r="AA131" s="60"/>
      <c r="AB131" s="60"/>
      <c r="AC131" s="60"/>
      <c r="AD131" s="60"/>
      <c r="AE131" s="60"/>
      <c r="AR131" s="227" t="s">
        <v>150</v>
      </c>
      <c r="AT131" s="227" t="s">
        <v>145</v>
      </c>
      <c r="AU131" s="227" t="s">
        <v>86</v>
      </c>
      <c r="AY131" s="42" t="s">
        <v>143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42" t="s">
        <v>84</v>
      </c>
      <c r="BK131" s="228">
        <f>ROUND(I131*H131,2)</f>
        <v>0</v>
      </c>
      <c r="BL131" s="42" t="s">
        <v>150</v>
      </c>
      <c r="BM131" s="227" t="s">
        <v>158</v>
      </c>
    </row>
    <row r="132" spans="1:65" s="66" customFormat="1" ht="39">
      <c r="A132" s="60"/>
      <c r="B132" s="61"/>
      <c r="C132" s="60"/>
      <c r="D132" s="229" t="s">
        <v>152</v>
      </c>
      <c r="E132" s="60"/>
      <c r="F132" s="230" t="s">
        <v>159</v>
      </c>
      <c r="G132" s="60"/>
      <c r="H132" s="60"/>
      <c r="I132" s="60"/>
      <c r="J132" s="60"/>
      <c r="K132" s="60"/>
      <c r="L132" s="61"/>
      <c r="M132" s="231"/>
      <c r="N132" s="232"/>
      <c r="O132" s="108"/>
      <c r="P132" s="108"/>
      <c r="Q132" s="108"/>
      <c r="R132" s="108"/>
      <c r="S132" s="108"/>
      <c r="T132" s="109"/>
      <c r="U132" s="60"/>
      <c r="V132" s="60"/>
      <c r="W132" s="60"/>
      <c r="X132" s="60"/>
      <c r="Y132" s="60"/>
      <c r="Z132" s="60"/>
      <c r="AA132" s="60"/>
      <c r="AB132" s="60"/>
      <c r="AC132" s="60"/>
      <c r="AD132" s="60"/>
      <c r="AE132" s="60"/>
      <c r="AT132" s="42" t="s">
        <v>152</v>
      </c>
      <c r="AU132" s="42" t="s">
        <v>86</v>
      </c>
    </row>
    <row r="133" spans="1:65" s="233" customFormat="1" ht="22.5">
      <c r="B133" s="234"/>
      <c r="D133" s="229" t="s">
        <v>154</v>
      </c>
      <c r="E133" s="235" t="s">
        <v>1</v>
      </c>
      <c r="F133" s="236" t="s">
        <v>160</v>
      </c>
      <c r="H133" s="237">
        <v>389.54</v>
      </c>
      <c r="L133" s="234"/>
      <c r="M133" s="238"/>
      <c r="N133" s="239"/>
      <c r="O133" s="239"/>
      <c r="P133" s="239"/>
      <c r="Q133" s="239"/>
      <c r="R133" s="239"/>
      <c r="S133" s="239"/>
      <c r="T133" s="240"/>
      <c r="AT133" s="235" t="s">
        <v>154</v>
      </c>
      <c r="AU133" s="235" t="s">
        <v>86</v>
      </c>
      <c r="AV133" s="233" t="s">
        <v>86</v>
      </c>
      <c r="AW133" s="233" t="s">
        <v>33</v>
      </c>
      <c r="AX133" s="233" t="s">
        <v>84</v>
      </c>
      <c r="AY133" s="235" t="s">
        <v>143</v>
      </c>
    </row>
    <row r="134" spans="1:65" s="66" customFormat="1" ht="24.2" customHeight="1">
      <c r="A134" s="60"/>
      <c r="B134" s="61"/>
      <c r="C134" s="217" t="s">
        <v>161</v>
      </c>
      <c r="D134" s="217" t="s">
        <v>145</v>
      </c>
      <c r="E134" s="218" t="s">
        <v>162</v>
      </c>
      <c r="F134" s="219" t="s">
        <v>163</v>
      </c>
      <c r="G134" s="220" t="s">
        <v>148</v>
      </c>
      <c r="H134" s="221">
        <v>381.04</v>
      </c>
      <c r="I134" s="23"/>
      <c r="J134" s="222">
        <f>ROUND(I134*H134,2)</f>
        <v>0</v>
      </c>
      <c r="K134" s="219" t="s">
        <v>149</v>
      </c>
      <c r="L134" s="61"/>
      <c r="M134" s="223" t="s">
        <v>1</v>
      </c>
      <c r="N134" s="224" t="s">
        <v>41</v>
      </c>
      <c r="O134" s="108"/>
      <c r="P134" s="225">
        <f>O134*H134</f>
        <v>0</v>
      </c>
      <c r="Q134" s="225">
        <v>0</v>
      </c>
      <c r="R134" s="225">
        <f>Q134*H134</f>
        <v>0</v>
      </c>
      <c r="S134" s="225">
        <v>0.24</v>
      </c>
      <c r="T134" s="226">
        <f>S134*H134</f>
        <v>91.449600000000004</v>
      </c>
      <c r="U134" s="60"/>
      <c r="V134" s="60"/>
      <c r="W134" s="60"/>
      <c r="X134" s="60"/>
      <c r="Y134" s="60"/>
      <c r="Z134" s="60"/>
      <c r="AA134" s="60"/>
      <c r="AB134" s="60"/>
      <c r="AC134" s="60"/>
      <c r="AD134" s="60"/>
      <c r="AE134" s="60"/>
      <c r="AR134" s="227" t="s">
        <v>150</v>
      </c>
      <c r="AT134" s="227" t="s">
        <v>145</v>
      </c>
      <c r="AU134" s="227" t="s">
        <v>86</v>
      </c>
      <c r="AY134" s="42" t="s">
        <v>143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42" t="s">
        <v>84</v>
      </c>
      <c r="BK134" s="228">
        <f>ROUND(I134*H134,2)</f>
        <v>0</v>
      </c>
      <c r="BL134" s="42" t="s">
        <v>150</v>
      </c>
      <c r="BM134" s="227" t="s">
        <v>164</v>
      </c>
    </row>
    <row r="135" spans="1:65" s="66" customFormat="1" ht="39">
      <c r="A135" s="60"/>
      <c r="B135" s="61"/>
      <c r="C135" s="60"/>
      <c r="D135" s="229" t="s">
        <v>152</v>
      </c>
      <c r="E135" s="60"/>
      <c r="F135" s="230" t="s">
        <v>165</v>
      </c>
      <c r="G135" s="60"/>
      <c r="H135" s="60"/>
      <c r="I135" s="60"/>
      <c r="J135" s="60"/>
      <c r="K135" s="60"/>
      <c r="L135" s="61"/>
      <c r="M135" s="231"/>
      <c r="N135" s="232"/>
      <c r="O135" s="108"/>
      <c r="P135" s="108"/>
      <c r="Q135" s="108"/>
      <c r="R135" s="108"/>
      <c r="S135" s="108"/>
      <c r="T135" s="109"/>
      <c r="U135" s="60"/>
      <c r="V135" s="60"/>
      <c r="W135" s="60"/>
      <c r="X135" s="60"/>
      <c r="Y135" s="60"/>
      <c r="Z135" s="60"/>
      <c r="AA135" s="60"/>
      <c r="AB135" s="60"/>
      <c r="AC135" s="60"/>
      <c r="AD135" s="60"/>
      <c r="AE135" s="60"/>
      <c r="AT135" s="42" t="s">
        <v>152</v>
      </c>
      <c r="AU135" s="42" t="s">
        <v>86</v>
      </c>
    </row>
    <row r="136" spans="1:65" s="233" customFormat="1" ht="33.75">
      <c r="B136" s="234"/>
      <c r="D136" s="229" t="s">
        <v>154</v>
      </c>
      <c r="E136" s="235" t="s">
        <v>1</v>
      </c>
      <c r="F136" s="236" t="s">
        <v>166</v>
      </c>
      <c r="H136" s="237">
        <v>381.04</v>
      </c>
      <c r="L136" s="234"/>
      <c r="M136" s="238"/>
      <c r="N136" s="239"/>
      <c r="O136" s="239"/>
      <c r="P136" s="239"/>
      <c r="Q136" s="239"/>
      <c r="R136" s="239"/>
      <c r="S136" s="239"/>
      <c r="T136" s="240"/>
      <c r="AT136" s="235" t="s">
        <v>154</v>
      </c>
      <c r="AU136" s="235" t="s">
        <v>86</v>
      </c>
      <c r="AV136" s="233" t="s">
        <v>86</v>
      </c>
      <c r="AW136" s="233" t="s">
        <v>33</v>
      </c>
      <c r="AX136" s="233" t="s">
        <v>84</v>
      </c>
      <c r="AY136" s="235" t="s">
        <v>143</v>
      </c>
    </row>
    <row r="137" spans="1:65" s="66" customFormat="1" ht="24.2" customHeight="1">
      <c r="A137" s="60"/>
      <c r="B137" s="61"/>
      <c r="C137" s="217" t="s">
        <v>150</v>
      </c>
      <c r="D137" s="217" t="s">
        <v>145</v>
      </c>
      <c r="E137" s="218" t="s">
        <v>167</v>
      </c>
      <c r="F137" s="219" t="s">
        <v>168</v>
      </c>
      <c r="G137" s="220" t="s">
        <v>148</v>
      </c>
      <c r="H137" s="221">
        <v>381.04</v>
      </c>
      <c r="I137" s="23"/>
      <c r="J137" s="222">
        <f>ROUND(I137*H137,2)</f>
        <v>0</v>
      </c>
      <c r="K137" s="219" t="s">
        <v>149</v>
      </c>
      <c r="L137" s="61"/>
      <c r="M137" s="223" t="s">
        <v>1</v>
      </c>
      <c r="N137" s="224" t="s">
        <v>41</v>
      </c>
      <c r="O137" s="108"/>
      <c r="P137" s="225">
        <f>O137*H137</f>
        <v>0</v>
      </c>
      <c r="Q137" s="225">
        <v>0</v>
      </c>
      <c r="R137" s="225">
        <f>Q137*H137</f>
        <v>0</v>
      </c>
      <c r="S137" s="225">
        <v>9.8000000000000004E-2</v>
      </c>
      <c r="T137" s="226">
        <f>S137*H137</f>
        <v>37.341920000000002</v>
      </c>
      <c r="U137" s="60"/>
      <c r="V137" s="60"/>
      <c r="W137" s="60"/>
      <c r="X137" s="60"/>
      <c r="Y137" s="60"/>
      <c r="Z137" s="60"/>
      <c r="AA137" s="60"/>
      <c r="AB137" s="60"/>
      <c r="AC137" s="60"/>
      <c r="AD137" s="60"/>
      <c r="AE137" s="60"/>
      <c r="AR137" s="227" t="s">
        <v>150</v>
      </c>
      <c r="AT137" s="227" t="s">
        <v>145</v>
      </c>
      <c r="AU137" s="227" t="s">
        <v>86</v>
      </c>
      <c r="AY137" s="42" t="s">
        <v>143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42" t="s">
        <v>84</v>
      </c>
      <c r="BK137" s="228">
        <f>ROUND(I137*H137,2)</f>
        <v>0</v>
      </c>
      <c r="BL137" s="42" t="s">
        <v>150</v>
      </c>
      <c r="BM137" s="227" t="s">
        <v>169</v>
      </c>
    </row>
    <row r="138" spans="1:65" s="66" customFormat="1" ht="39">
      <c r="A138" s="60"/>
      <c r="B138" s="61"/>
      <c r="C138" s="60"/>
      <c r="D138" s="229" t="s">
        <v>152</v>
      </c>
      <c r="E138" s="60"/>
      <c r="F138" s="230" t="s">
        <v>170</v>
      </c>
      <c r="G138" s="60"/>
      <c r="H138" s="60"/>
      <c r="I138" s="60"/>
      <c r="J138" s="60"/>
      <c r="K138" s="60"/>
      <c r="L138" s="61"/>
      <c r="M138" s="231"/>
      <c r="N138" s="232"/>
      <c r="O138" s="108"/>
      <c r="P138" s="108"/>
      <c r="Q138" s="108"/>
      <c r="R138" s="108"/>
      <c r="S138" s="108"/>
      <c r="T138" s="109"/>
      <c r="U138" s="60"/>
      <c r="V138" s="60"/>
      <c r="W138" s="60"/>
      <c r="X138" s="60"/>
      <c r="Y138" s="60"/>
      <c r="Z138" s="60"/>
      <c r="AA138" s="60"/>
      <c r="AB138" s="60"/>
      <c r="AC138" s="60"/>
      <c r="AD138" s="60"/>
      <c r="AE138" s="60"/>
      <c r="AT138" s="42" t="s">
        <v>152</v>
      </c>
      <c r="AU138" s="42" t="s">
        <v>86</v>
      </c>
    </row>
    <row r="139" spans="1:65" s="233" customFormat="1" ht="33.75">
      <c r="B139" s="234"/>
      <c r="D139" s="229" t="s">
        <v>154</v>
      </c>
      <c r="E139" s="235" t="s">
        <v>1</v>
      </c>
      <c r="F139" s="236" t="s">
        <v>166</v>
      </c>
      <c r="H139" s="237">
        <v>381.04</v>
      </c>
      <c r="L139" s="234"/>
      <c r="M139" s="238"/>
      <c r="N139" s="239"/>
      <c r="O139" s="239"/>
      <c r="P139" s="239"/>
      <c r="Q139" s="239"/>
      <c r="R139" s="239"/>
      <c r="S139" s="239"/>
      <c r="T139" s="240"/>
      <c r="AT139" s="235" t="s">
        <v>154</v>
      </c>
      <c r="AU139" s="235" t="s">
        <v>86</v>
      </c>
      <c r="AV139" s="233" t="s">
        <v>86</v>
      </c>
      <c r="AW139" s="233" t="s">
        <v>33</v>
      </c>
      <c r="AX139" s="233" t="s">
        <v>84</v>
      </c>
      <c r="AY139" s="235" t="s">
        <v>143</v>
      </c>
    </row>
    <row r="140" spans="1:65" s="66" customFormat="1" ht="24.2" customHeight="1">
      <c r="A140" s="60"/>
      <c r="B140" s="61"/>
      <c r="C140" s="217" t="s">
        <v>171</v>
      </c>
      <c r="D140" s="217" t="s">
        <v>145</v>
      </c>
      <c r="E140" s="218" t="s">
        <v>172</v>
      </c>
      <c r="F140" s="219" t="s">
        <v>173</v>
      </c>
      <c r="G140" s="220" t="s">
        <v>148</v>
      </c>
      <c r="H140" s="221">
        <v>89.2</v>
      </c>
      <c r="I140" s="23"/>
      <c r="J140" s="222">
        <f>ROUND(I140*H140,2)</f>
        <v>0</v>
      </c>
      <c r="K140" s="219" t="s">
        <v>149</v>
      </c>
      <c r="L140" s="61"/>
      <c r="M140" s="223" t="s">
        <v>1</v>
      </c>
      <c r="N140" s="224" t="s">
        <v>41</v>
      </c>
      <c r="O140" s="108"/>
      <c r="P140" s="225">
        <f>O140*H140</f>
        <v>0</v>
      </c>
      <c r="Q140" s="225">
        <v>0</v>
      </c>
      <c r="R140" s="225">
        <f>Q140*H140</f>
        <v>0</v>
      </c>
      <c r="S140" s="225">
        <v>0.28999999999999998</v>
      </c>
      <c r="T140" s="226">
        <f>S140*H140</f>
        <v>25.867999999999999</v>
      </c>
      <c r="U140" s="60"/>
      <c r="V140" s="60"/>
      <c r="W140" s="60"/>
      <c r="X140" s="60"/>
      <c r="Y140" s="60"/>
      <c r="Z140" s="60"/>
      <c r="AA140" s="60"/>
      <c r="AB140" s="60"/>
      <c r="AC140" s="60"/>
      <c r="AD140" s="60"/>
      <c r="AE140" s="60"/>
      <c r="AR140" s="227" t="s">
        <v>150</v>
      </c>
      <c r="AT140" s="227" t="s">
        <v>145</v>
      </c>
      <c r="AU140" s="227" t="s">
        <v>86</v>
      </c>
      <c r="AY140" s="42" t="s">
        <v>143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42" t="s">
        <v>84</v>
      </c>
      <c r="BK140" s="228">
        <f>ROUND(I140*H140,2)</f>
        <v>0</v>
      </c>
      <c r="BL140" s="42" t="s">
        <v>150</v>
      </c>
      <c r="BM140" s="227" t="s">
        <v>174</v>
      </c>
    </row>
    <row r="141" spans="1:65" s="66" customFormat="1" ht="39">
      <c r="A141" s="60"/>
      <c r="B141" s="61"/>
      <c r="C141" s="60"/>
      <c r="D141" s="229" t="s">
        <v>152</v>
      </c>
      <c r="E141" s="60"/>
      <c r="F141" s="230" t="s">
        <v>175</v>
      </c>
      <c r="G141" s="60"/>
      <c r="H141" s="60"/>
      <c r="I141" s="60"/>
      <c r="J141" s="60"/>
      <c r="K141" s="60"/>
      <c r="L141" s="61"/>
      <c r="M141" s="231"/>
      <c r="N141" s="232"/>
      <c r="O141" s="108"/>
      <c r="P141" s="108"/>
      <c r="Q141" s="108"/>
      <c r="R141" s="108"/>
      <c r="S141" s="108"/>
      <c r="T141" s="109"/>
      <c r="U141" s="60"/>
      <c r="V141" s="60"/>
      <c r="W141" s="60"/>
      <c r="X141" s="60"/>
      <c r="Y141" s="60"/>
      <c r="Z141" s="60"/>
      <c r="AA141" s="60"/>
      <c r="AB141" s="60"/>
      <c r="AC141" s="60"/>
      <c r="AD141" s="60"/>
      <c r="AE141" s="60"/>
      <c r="AT141" s="42" t="s">
        <v>152</v>
      </c>
      <c r="AU141" s="42" t="s">
        <v>86</v>
      </c>
    </row>
    <row r="142" spans="1:65" s="233" customFormat="1" ht="11.25">
      <c r="B142" s="234"/>
      <c r="D142" s="229" t="s">
        <v>154</v>
      </c>
      <c r="E142" s="235" t="s">
        <v>1</v>
      </c>
      <c r="F142" s="236" t="s">
        <v>176</v>
      </c>
      <c r="H142" s="237">
        <v>14</v>
      </c>
      <c r="L142" s="234"/>
      <c r="M142" s="238"/>
      <c r="N142" s="239"/>
      <c r="O142" s="239"/>
      <c r="P142" s="239"/>
      <c r="Q142" s="239"/>
      <c r="R142" s="239"/>
      <c r="S142" s="239"/>
      <c r="T142" s="240"/>
      <c r="AT142" s="235" t="s">
        <v>154</v>
      </c>
      <c r="AU142" s="235" t="s">
        <v>86</v>
      </c>
      <c r="AV142" s="233" t="s">
        <v>86</v>
      </c>
      <c r="AW142" s="233" t="s">
        <v>33</v>
      </c>
      <c r="AX142" s="233" t="s">
        <v>76</v>
      </c>
      <c r="AY142" s="235" t="s">
        <v>143</v>
      </c>
    </row>
    <row r="143" spans="1:65" s="233" customFormat="1" ht="11.25">
      <c r="B143" s="234"/>
      <c r="D143" s="229" t="s">
        <v>154</v>
      </c>
      <c r="E143" s="235" t="s">
        <v>1</v>
      </c>
      <c r="F143" s="236" t="s">
        <v>177</v>
      </c>
      <c r="H143" s="237">
        <v>16</v>
      </c>
      <c r="L143" s="234"/>
      <c r="M143" s="238"/>
      <c r="N143" s="239"/>
      <c r="O143" s="239"/>
      <c r="P143" s="239"/>
      <c r="Q143" s="239"/>
      <c r="R143" s="239"/>
      <c r="S143" s="239"/>
      <c r="T143" s="240"/>
      <c r="AT143" s="235" t="s">
        <v>154</v>
      </c>
      <c r="AU143" s="235" t="s">
        <v>86</v>
      </c>
      <c r="AV143" s="233" t="s">
        <v>86</v>
      </c>
      <c r="AW143" s="233" t="s">
        <v>33</v>
      </c>
      <c r="AX143" s="233" t="s">
        <v>76</v>
      </c>
      <c r="AY143" s="235" t="s">
        <v>143</v>
      </c>
    </row>
    <row r="144" spans="1:65" s="233" customFormat="1" ht="11.25">
      <c r="B144" s="234"/>
      <c r="D144" s="229" t="s">
        <v>154</v>
      </c>
      <c r="E144" s="235" t="s">
        <v>1</v>
      </c>
      <c r="F144" s="236" t="s">
        <v>178</v>
      </c>
      <c r="H144" s="237">
        <v>27.2</v>
      </c>
      <c r="L144" s="234"/>
      <c r="M144" s="238"/>
      <c r="N144" s="239"/>
      <c r="O144" s="239"/>
      <c r="P144" s="239"/>
      <c r="Q144" s="239"/>
      <c r="R144" s="239"/>
      <c r="S144" s="239"/>
      <c r="T144" s="240"/>
      <c r="AT144" s="235" t="s">
        <v>154</v>
      </c>
      <c r="AU144" s="235" t="s">
        <v>86</v>
      </c>
      <c r="AV144" s="233" t="s">
        <v>86</v>
      </c>
      <c r="AW144" s="233" t="s">
        <v>33</v>
      </c>
      <c r="AX144" s="233" t="s">
        <v>76</v>
      </c>
      <c r="AY144" s="235" t="s">
        <v>143</v>
      </c>
    </row>
    <row r="145" spans="1:65" s="233" customFormat="1" ht="11.25">
      <c r="B145" s="234"/>
      <c r="D145" s="229" t="s">
        <v>154</v>
      </c>
      <c r="E145" s="235" t="s">
        <v>1</v>
      </c>
      <c r="F145" s="236" t="s">
        <v>179</v>
      </c>
      <c r="H145" s="237">
        <v>32</v>
      </c>
      <c r="L145" s="234"/>
      <c r="M145" s="238"/>
      <c r="N145" s="239"/>
      <c r="O145" s="239"/>
      <c r="P145" s="239"/>
      <c r="Q145" s="239"/>
      <c r="R145" s="239"/>
      <c r="S145" s="239"/>
      <c r="T145" s="240"/>
      <c r="AT145" s="235" t="s">
        <v>154</v>
      </c>
      <c r="AU145" s="235" t="s">
        <v>86</v>
      </c>
      <c r="AV145" s="233" t="s">
        <v>86</v>
      </c>
      <c r="AW145" s="233" t="s">
        <v>33</v>
      </c>
      <c r="AX145" s="233" t="s">
        <v>76</v>
      </c>
      <c r="AY145" s="235" t="s">
        <v>143</v>
      </c>
    </row>
    <row r="146" spans="1:65" s="245" customFormat="1" ht="11.25">
      <c r="B146" s="246"/>
      <c r="D146" s="229" t="s">
        <v>154</v>
      </c>
      <c r="E146" s="247" t="s">
        <v>106</v>
      </c>
      <c r="F146" s="248" t="s">
        <v>180</v>
      </c>
      <c r="H146" s="249">
        <v>89.2</v>
      </c>
      <c r="L146" s="246"/>
      <c r="M146" s="250"/>
      <c r="N146" s="251"/>
      <c r="O146" s="251"/>
      <c r="P146" s="251"/>
      <c r="Q146" s="251"/>
      <c r="R146" s="251"/>
      <c r="S146" s="251"/>
      <c r="T146" s="252"/>
      <c r="AT146" s="247" t="s">
        <v>154</v>
      </c>
      <c r="AU146" s="247" t="s">
        <v>86</v>
      </c>
      <c r="AV146" s="245" t="s">
        <v>150</v>
      </c>
      <c r="AW146" s="245" t="s">
        <v>33</v>
      </c>
      <c r="AX146" s="245" t="s">
        <v>84</v>
      </c>
      <c r="AY146" s="247" t="s">
        <v>143</v>
      </c>
    </row>
    <row r="147" spans="1:65" s="66" customFormat="1" ht="24.2" customHeight="1">
      <c r="A147" s="60"/>
      <c r="B147" s="61"/>
      <c r="C147" s="217" t="s">
        <v>181</v>
      </c>
      <c r="D147" s="217" t="s">
        <v>145</v>
      </c>
      <c r="E147" s="218" t="s">
        <v>182</v>
      </c>
      <c r="F147" s="219" t="s">
        <v>183</v>
      </c>
      <c r="G147" s="220" t="s">
        <v>148</v>
      </c>
      <c r="H147" s="221">
        <v>85.2</v>
      </c>
      <c r="I147" s="23"/>
      <c r="J147" s="222">
        <f>ROUND(I147*H147,2)</f>
        <v>0</v>
      </c>
      <c r="K147" s="219" t="s">
        <v>149</v>
      </c>
      <c r="L147" s="61"/>
      <c r="M147" s="223" t="s">
        <v>1</v>
      </c>
      <c r="N147" s="224" t="s">
        <v>41</v>
      </c>
      <c r="O147" s="108"/>
      <c r="P147" s="225">
        <f>O147*H147</f>
        <v>0</v>
      </c>
      <c r="Q147" s="225">
        <v>0</v>
      </c>
      <c r="R147" s="225">
        <f>Q147*H147</f>
        <v>0</v>
      </c>
      <c r="S147" s="225">
        <v>0.24</v>
      </c>
      <c r="T147" s="226">
        <f>S147*H147</f>
        <v>20.448</v>
      </c>
      <c r="U147" s="60"/>
      <c r="V147" s="60"/>
      <c r="W147" s="60"/>
      <c r="X147" s="60"/>
      <c r="Y147" s="60"/>
      <c r="Z147" s="60"/>
      <c r="AA147" s="60"/>
      <c r="AB147" s="60"/>
      <c r="AC147" s="60"/>
      <c r="AD147" s="60"/>
      <c r="AE147" s="60"/>
      <c r="AR147" s="227" t="s">
        <v>150</v>
      </c>
      <c r="AT147" s="227" t="s">
        <v>145</v>
      </c>
      <c r="AU147" s="227" t="s">
        <v>86</v>
      </c>
      <c r="AY147" s="42" t="s">
        <v>143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42" t="s">
        <v>84</v>
      </c>
      <c r="BK147" s="228">
        <f>ROUND(I147*H147,2)</f>
        <v>0</v>
      </c>
      <c r="BL147" s="42" t="s">
        <v>150</v>
      </c>
      <c r="BM147" s="227" t="s">
        <v>184</v>
      </c>
    </row>
    <row r="148" spans="1:65" s="66" customFormat="1" ht="39">
      <c r="A148" s="60"/>
      <c r="B148" s="61"/>
      <c r="C148" s="60"/>
      <c r="D148" s="229" t="s">
        <v>152</v>
      </c>
      <c r="E148" s="60"/>
      <c r="F148" s="230" t="s">
        <v>185</v>
      </c>
      <c r="G148" s="60"/>
      <c r="H148" s="60"/>
      <c r="I148" s="60"/>
      <c r="J148" s="60"/>
      <c r="K148" s="60"/>
      <c r="L148" s="61"/>
      <c r="M148" s="231"/>
      <c r="N148" s="232"/>
      <c r="O148" s="108"/>
      <c r="P148" s="108"/>
      <c r="Q148" s="108"/>
      <c r="R148" s="108"/>
      <c r="S148" s="108"/>
      <c r="T148" s="109"/>
      <c r="U148" s="60"/>
      <c r="V148" s="60"/>
      <c r="W148" s="60"/>
      <c r="X148" s="60"/>
      <c r="Y148" s="60"/>
      <c r="Z148" s="60"/>
      <c r="AA148" s="60"/>
      <c r="AB148" s="60"/>
      <c r="AC148" s="60"/>
      <c r="AD148" s="60"/>
      <c r="AE148" s="60"/>
      <c r="AT148" s="42" t="s">
        <v>152</v>
      </c>
      <c r="AU148" s="42" t="s">
        <v>86</v>
      </c>
    </row>
    <row r="149" spans="1:65" s="233" customFormat="1" ht="11.25">
      <c r="B149" s="234"/>
      <c r="D149" s="229" t="s">
        <v>154</v>
      </c>
      <c r="E149" s="235" t="s">
        <v>1</v>
      </c>
      <c r="F149" s="236" t="s">
        <v>186</v>
      </c>
      <c r="H149" s="237">
        <v>12</v>
      </c>
      <c r="L149" s="234"/>
      <c r="M149" s="238"/>
      <c r="N149" s="239"/>
      <c r="O149" s="239"/>
      <c r="P149" s="239"/>
      <c r="Q149" s="239"/>
      <c r="R149" s="239"/>
      <c r="S149" s="239"/>
      <c r="T149" s="240"/>
      <c r="AT149" s="235" t="s">
        <v>154</v>
      </c>
      <c r="AU149" s="235" t="s">
        <v>86</v>
      </c>
      <c r="AV149" s="233" t="s">
        <v>86</v>
      </c>
      <c r="AW149" s="233" t="s">
        <v>33</v>
      </c>
      <c r="AX149" s="233" t="s">
        <v>76</v>
      </c>
      <c r="AY149" s="235" t="s">
        <v>143</v>
      </c>
    </row>
    <row r="150" spans="1:65" s="233" customFormat="1" ht="11.25">
      <c r="B150" s="234"/>
      <c r="D150" s="229" t="s">
        <v>154</v>
      </c>
      <c r="E150" s="235" t="s">
        <v>1</v>
      </c>
      <c r="F150" s="236" t="s">
        <v>177</v>
      </c>
      <c r="H150" s="237">
        <v>16</v>
      </c>
      <c r="L150" s="234"/>
      <c r="M150" s="238"/>
      <c r="N150" s="239"/>
      <c r="O150" s="239"/>
      <c r="P150" s="239"/>
      <c r="Q150" s="239"/>
      <c r="R150" s="239"/>
      <c r="S150" s="239"/>
      <c r="T150" s="240"/>
      <c r="AT150" s="235" t="s">
        <v>154</v>
      </c>
      <c r="AU150" s="235" t="s">
        <v>86</v>
      </c>
      <c r="AV150" s="233" t="s">
        <v>86</v>
      </c>
      <c r="AW150" s="233" t="s">
        <v>33</v>
      </c>
      <c r="AX150" s="233" t="s">
        <v>76</v>
      </c>
      <c r="AY150" s="235" t="s">
        <v>143</v>
      </c>
    </row>
    <row r="151" spans="1:65" s="233" customFormat="1" ht="11.25">
      <c r="B151" s="234"/>
      <c r="D151" s="229" t="s">
        <v>154</v>
      </c>
      <c r="E151" s="235" t="s">
        <v>1</v>
      </c>
      <c r="F151" s="236" t="s">
        <v>178</v>
      </c>
      <c r="H151" s="237">
        <v>27.2</v>
      </c>
      <c r="L151" s="234"/>
      <c r="M151" s="238"/>
      <c r="N151" s="239"/>
      <c r="O151" s="239"/>
      <c r="P151" s="239"/>
      <c r="Q151" s="239"/>
      <c r="R151" s="239"/>
      <c r="S151" s="239"/>
      <c r="T151" s="240"/>
      <c r="AT151" s="235" t="s">
        <v>154</v>
      </c>
      <c r="AU151" s="235" t="s">
        <v>86</v>
      </c>
      <c r="AV151" s="233" t="s">
        <v>86</v>
      </c>
      <c r="AW151" s="233" t="s">
        <v>33</v>
      </c>
      <c r="AX151" s="233" t="s">
        <v>76</v>
      </c>
      <c r="AY151" s="235" t="s">
        <v>143</v>
      </c>
    </row>
    <row r="152" spans="1:65" s="233" customFormat="1" ht="11.25">
      <c r="B152" s="234"/>
      <c r="D152" s="229" t="s">
        <v>154</v>
      </c>
      <c r="E152" s="235" t="s">
        <v>1</v>
      </c>
      <c r="F152" s="236" t="s">
        <v>187</v>
      </c>
      <c r="H152" s="237">
        <v>30</v>
      </c>
      <c r="L152" s="234"/>
      <c r="M152" s="238"/>
      <c r="N152" s="239"/>
      <c r="O152" s="239"/>
      <c r="P152" s="239"/>
      <c r="Q152" s="239"/>
      <c r="R152" s="239"/>
      <c r="S152" s="239"/>
      <c r="T152" s="240"/>
      <c r="AT152" s="235" t="s">
        <v>154</v>
      </c>
      <c r="AU152" s="235" t="s">
        <v>86</v>
      </c>
      <c r="AV152" s="233" t="s">
        <v>86</v>
      </c>
      <c r="AW152" s="233" t="s">
        <v>33</v>
      </c>
      <c r="AX152" s="233" t="s">
        <v>76</v>
      </c>
      <c r="AY152" s="235" t="s">
        <v>143</v>
      </c>
    </row>
    <row r="153" spans="1:65" s="245" customFormat="1" ht="11.25">
      <c r="B153" s="246"/>
      <c r="D153" s="229" t="s">
        <v>154</v>
      </c>
      <c r="E153" s="247" t="s">
        <v>103</v>
      </c>
      <c r="F153" s="248" t="s">
        <v>180</v>
      </c>
      <c r="H153" s="249">
        <v>85.2</v>
      </c>
      <c r="L153" s="246"/>
      <c r="M153" s="250"/>
      <c r="N153" s="251"/>
      <c r="O153" s="251"/>
      <c r="P153" s="251"/>
      <c r="Q153" s="251"/>
      <c r="R153" s="251"/>
      <c r="S153" s="251"/>
      <c r="T153" s="252"/>
      <c r="AT153" s="247" t="s">
        <v>154</v>
      </c>
      <c r="AU153" s="247" t="s">
        <v>86</v>
      </c>
      <c r="AV153" s="245" t="s">
        <v>150</v>
      </c>
      <c r="AW153" s="245" t="s">
        <v>33</v>
      </c>
      <c r="AX153" s="245" t="s">
        <v>84</v>
      </c>
      <c r="AY153" s="247" t="s">
        <v>143</v>
      </c>
    </row>
    <row r="154" spans="1:65" s="66" customFormat="1" ht="24.2" customHeight="1">
      <c r="A154" s="60"/>
      <c r="B154" s="61"/>
      <c r="C154" s="217" t="s">
        <v>188</v>
      </c>
      <c r="D154" s="217" t="s">
        <v>145</v>
      </c>
      <c r="E154" s="218" t="s">
        <v>189</v>
      </c>
      <c r="F154" s="219" t="s">
        <v>190</v>
      </c>
      <c r="G154" s="220" t="s">
        <v>148</v>
      </c>
      <c r="H154" s="221">
        <v>85.2</v>
      </c>
      <c r="I154" s="23"/>
      <c r="J154" s="222">
        <f>ROUND(I154*H154,2)</f>
        <v>0</v>
      </c>
      <c r="K154" s="219" t="s">
        <v>149</v>
      </c>
      <c r="L154" s="61"/>
      <c r="M154" s="223" t="s">
        <v>1</v>
      </c>
      <c r="N154" s="224" t="s">
        <v>41</v>
      </c>
      <c r="O154" s="108"/>
      <c r="P154" s="225">
        <f>O154*H154</f>
        <v>0</v>
      </c>
      <c r="Q154" s="225">
        <v>0</v>
      </c>
      <c r="R154" s="225">
        <f>Q154*H154</f>
        <v>0</v>
      </c>
      <c r="S154" s="225">
        <v>9.8000000000000004E-2</v>
      </c>
      <c r="T154" s="226">
        <f>S154*H154</f>
        <v>8.3496000000000006</v>
      </c>
      <c r="U154" s="60"/>
      <c r="V154" s="60"/>
      <c r="W154" s="60"/>
      <c r="X154" s="60"/>
      <c r="Y154" s="60"/>
      <c r="Z154" s="60"/>
      <c r="AA154" s="60"/>
      <c r="AB154" s="60"/>
      <c r="AC154" s="60"/>
      <c r="AD154" s="60"/>
      <c r="AE154" s="60"/>
      <c r="AR154" s="227" t="s">
        <v>150</v>
      </c>
      <c r="AT154" s="227" t="s">
        <v>145</v>
      </c>
      <c r="AU154" s="227" t="s">
        <v>86</v>
      </c>
      <c r="AY154" s="42" t="s">
        <v>143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42" t="s">
        <v>84</v>
      </c>
      <c r="BK154" s="228">
        <f>ROUND(I154*H154,2)</f>
        <v>0</v>
      </c>
      <c r="BL154" s="42" t="s">
        <v>150</v>
      </c>
      <c r="BM154" s="227" t="s">
        <v>191</v>
      </c>
    </row>
    <row r="155" spans="1:65" s="66" customFormat="1" ht="29.25">
      <c r="A155" s="60"/>
      <c r="B155" s="61"/>
      <c r="C155" s="60"/>
      <c r="D155" s="229" t="s">
        <v>152</v>
      </c>
      <c r="E155" s="60"/>
      <c r="F155" s="230" t="s">
        <v>192</v>
      </c>
      <c r="G155" s="60"/>
      <c r="H155" s="60"/>
      <c r="I155" s="60"/>
      <c r="J155" s="60"/>
      <c r="K155" s="60"/>
      <c r="L155" s="61"/>
      <c r="M155" s="231"/>
      <c r="N155" s="232"/>
      <c r="O155" s="108"/>
      <c r="P155" s="108"/>
      <c r="Q155" s="108"/>
      <c r="R155" s="108"/>
      <c r="S155" s="108"/>
      <c r="T155" s="109"/>
      <c r="U155" s="60"/>
      <c r="V155" s="60"/>
      <c r="W155" s="60"/>
      <c r="X155" s="60"/>
      <c r="Y155" s="60"/>
      <c r="Z155" s="60"/>
      <c r="AA155" s="60"/>
      <c r="AB155" s="60"/>
      <c r="AC155" s="60"/>
      <c r="AD155" s="60"/>
      <c r="AE155" s="60"/>
      <c r="AT155" s="42" t="s">
        <v>152</v>
      </c>
      <c r="AU155" s="42" t="s">
        <v>86</v>
      </c>
    </row>
    <row r="156" spans="1:65" s="233" customFormat="1" ht="11.25">
      <c r="B156" s="234"/>
      <c r="D156" s="229" t="s">
        <v>154</v>
      </c>
      <c r="E156" s="235" t="s">
        <v>1</v>
      </c>
      <c r="F156" s="236" t="s">
        <v>103</v>
      </c>
      <c r="H156" s="237">
        <v>85.2</v>
      </c>
      <c r="L156" s="234"/>
      <c r="M156" s="238"/>
      <c r="N156" s="239"/>
      <c r="O156" s="239"/>
      <c r="P156" s="239"/>
      <c r="Q156" s="239"/>
      <c r="R156" s="239"/>
      <c r="S156" s="239"/>
      <c r="T156" s="240"/>
      <c r="AT156" s="235" t="s">
        <v>154</v>
      </c>
      <c r="AU156" s="235" t="s">
        <v>86</v>
      </c>
      <c r="AV156" s="233" t="s">
        <v>86</v>
      </c>
      <c r="AW156" s="233" t="s">
        <v>33</v>
      </c>
      <c r="AX156" s="233" t="s">
        <v>84</v>
      </c>
      <c r="AY156" s="235" t="s">
        <v>143</v>
      </c>
    </row>
    <row r="157" spans="1:65" s="66" customFormat="1" ht="16.5" customHeight="1">
      <c r="A157" s="60"/>
      <c r="B157" s="61"/>
      <c r="C157" s="217" t="s">
        <v>193</v>
      </c>
      <c r="D157" s="217" t="s">
        <v>145</v>
      </c>
      <c r="E157" s="218" t="s">
        <v>194</v>
      </c>
      <c r="F157" s="219" t="s">
        <v>195</v>
      </c>
      <c r="G157" s="220" t="s">
        <v>196</v>
      </c>
      <c r="H157" s="221">
        <v>266</v>
      </c>
      <c r="I157" s="23"/>
      <c r="J157" s="222">
        <f>ROUND(I157*H157,2)</f>
        <v>0</v>
      </c>
      <c r="K157" s="219" t="s">
        <v>149</v>
      </c>
      <c r="L157" s="61"/>
      <c r="M157" s="223" t="s">
        <v>1</v>
      </c>
      <c r="N157" s="224" t="s">
        <v>41</v>
      </c>
      <c r="O157" s="108"/>
      <c r="P157" s="225">
        <f>O157*H157</f>
        <v>0</v>
      </c>
      <c r="Q157" s="225">
        <v>0</v>
      </c>
      <c r="R157" s="225">
        <f>Q157*H157</f>
        <v>0</v>
      </c>
      <c r="S157" s="225">
        <v>0.20499999999999999</v>
      </c>
      <c r="T157" s="226">
        <f>S157*H157</f>
        <v>54.529999999999994</v>
      </c>
      <c r="U157" s="60"/>
      <c r="V157" s="60"/>
      <c r="W157" s="60"/>
      <c r="X157" s="60"/>
      <c r="Y157" s="60"/>
      <c r="Z157" s="60"/>
      <c r="AA157" s="60"/>
      <c r="AB157" s="60"/>
      <c r="AC157" s="60"/>
      <c r="AD157" s="60"/>
      <c r="AE157" s="60"/>
      <c r="AR157" s="227" t="s">
        <v>150</v>
      </c>
      <c r="AT157" s="227" t="s">
        <v>145</v>
      </c>
      <c r="AU157" s="227" t="s">
        <v>86</v>
      </c>
      <c r="AY157" s="42" t="s">
        <v>143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42" t="s">
        <v>84</v>
      </c>
      <c r="BK157" s="228">
        <f>ROUND(I157*H157,2)</f>
        <v>0</v>
      </c>
      <c r="BL157" s="42" t="s">
        <v>150</v>
      </c>
      <c r="BM157" s="227" t="s">
        <v>197</v>
      </c>
    </row>
    <row r="158" spans="1:65" s="66" customFormat="1" ht="29.25">
      <c r="A158" s="60"/>
      <c r="B158" s="61"/>
      <c r="C158" s="60"/>
      <c r="D158" s="229" t="s">
        <v>152</v>
      </c>
      <c r="E158" s="60"/>
      <c r="F158" s="230" t="s">
        <v>198</v>
      </c>
      <c r="G158" s="60"/>
      <c r="H158" s="60"/>
      <c r="I158" s="60"/>
      <c r="J158" s="60"/>
      <c r="K158" s="60"/>
      <c r="L158" s="61"/>
      <c r="M158" s="231"/>
      <c r="N158" s="232"/>
      <c r="O158" s="108"/>
      <c r="P158" s="108"/>
      <c r="Q158" s="108"/>
      <c r="R158" s="108"/>
      <c r="S158" s="108"/>
      <c r="T158" s="109"/>
      <c r="U158" s="60"/>
      <c r="V158" s="60"/>
      <c r="W158" s="60"/>
      <c r="X158" s="60"/>
      <c r="Y158" s="60"/>
      <c r="Z158" s="60"/>
      <c r="AA158" s="60"/>
      <c r="AB158" s="60"/>
      <c r="AC158" s="60"/>
      <c r="AD158" s="60"/>
      <c r="AE158" s="60"/>
      <c r="AT158" s="42" t="s">
        <v>152</v>
      </c>
      <c r="AU158" s="42" t="s">
        <v>86</v>
      </c>
    </row>
    <row r="159" spans="1:65" s="233" customFormat="1" ht="22.5">
      <c r="B159" s="234"/>
      <c r="D159" s="229" t="s">
        <v>154</v>
      </c>
      <c r="E159" s="235" t="s">
        <v>199</v>
      </c>
      <c r="F159" s="236" t="s">
        <v>200</v>
      </c>
      <c r="H159" s="237">
        <v>266</v>
      </c>
      <c r="L159" s="234"/>
      <c r="M159" s="238"/>
      <c r="N159" s="239"/>
      <c r="O159" s="239"/>
      <c r="P159" s="239"/>
      <c r="Q159" s="239"/>
      <c r="R159" s="239"/>
      <c r="S159" s="239"/>
      <c r="T159" s="240"/>
      <c r="AT159" s="235" t="s">
        <v>154</v>
      </c>
      <c r="AU159" s="235" t="s">
        <v>86</v>
      </c>
      <c r="AV159" s="233" t="s">
        <v>86</v>
      </c>
      <c r="AW159" s="233" t="s">
        <v>33</v>
      </c>
      <c r="AX159" s="233" t="s">
        <v>84</v>
      </c>
      <c r="AY159" s="235" t="s">
        <v>143</v>
      </c>
    </row>
    <row r="160" spans="1:65" s="66" customFormat="1" ht="37.9" customHeight="1">
      <c r="A160" s="60"/>
      <c r="B160" s="61"/>
      <c r="C160" s="217" t="s">
        <v>201</v>
      </c>
      <c r="D160" s="217" t="s">
        <v>145</v>
      </c>
      <c r="E160" s="218" t="s">
        <v>202</v>
      </c>
      <c r="F160" s="219" t="s">
        <v>203</v>
      </c>
      <c r="G160" s="220" t="s">
        <v>204</v>
      </c>
      <c r="H160" s="221">
        <v>14.555999999999999</v>
      </c>
      <c r="I160" s="23"/>
      <c r="J160" s="222">
        <f>ROUND(I160*H160,2)</f>
        <v>0</v>
      </c>
      <c r="K160" s="219" t="s">
        <v>149</v>
      </c>
      <c r="L160" s="61"/>
      <c r="M160" s="223" t="s">
        <v>1</v>
      </c>
      <c r="N160" s="224" t="s">
        <v>41</v>
      </c>
      <c r="O160" s="108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60"/>
      <c r="V160" s="60"/>
      <c r="W160" s="60"/>
      <c r="X160" s="60"/>
      <c r="Y160" s="60"/>
      <c r="Z160" s="60"/>
      <c r="AA160" s="60"/>
      <c r="AB160" s="60"/>
      <c r="AC160" s="60"/>
      <c r="AD160" s="60"/>
      <c r="AE160" s="60"/>
      <c r="AR160" s="227" t="s">
        <v>150</v>
      </c>
      <c r="AT160" s="227" t="s">
        <v>145</v>
      </c>
      <c r="AU160" s="227" t="s">
        <v>86</v>
      </c>
      <c r="AY160" s="42" t="s">
        <v>143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42" t="s">
        <v>84</v>
      </c>
      <c r="BK160" s="228">
        <f>ROUND(I160*H160,2)</f>
        <v>0</v>
      </c>
      <c r="BL160" s="42" t="s">
        <v>150</v>
      </c>
      <c r="BM160" s="227" t="s">
        <v>205</v>
      </c>
    </row>
    <row r="161" spans="1:65" s="66" customFormat="1" ht="39">
      <c r="A161" s="60"/>
      <c r="B161" s="61"/>
      <c r="C161" s="60"/>
      <c r="D161" s="229" t="s">
        <v>152</v>
      </c>
      <c r="E161" s="60"/>
      <c r="F161" s="230" t="s">
        <v>206</v>
      </c>
      <c r="G161" s="60"/>
      <c r="H161" s="60"/>
      <c r="I161" s="60"/>
      <c r="J161" s="60"/>
      <c r="K161" s="60"/>
      <c r="L161" s="61"/>
      <c r="M161" s="231"/>
      <c r="N161" s="232"/>
      <c r="O161" s="108"/>
      <c r="P161" s="108"/>
      <c r="Q161" s="108"/>
      <c r="R161" s="108"/>
      <c r="S161" s="108"/>
      <c r="T161" s="109"/>
      <c r="U161" s="60"/>
      <c r="V161" s="60"/>
      <c r="W161" s="60"/>
      <c r="X161" s="60"/>
      <c r="Y161" s="60"/>
      <c r="Z161" s="60"/>
      <c r="AA161" s="60"/>
      <c r="AB161" s="60"/>
      <c r="AC161" s="60"/>
      <c r="AD161" s="60"/>
      <c r="AE161" s="60"/>
      <c r="AT161" s="42" t="s">
        <v>152</v>
      </c>
      <c r="AU161" s="42" t="s">
        <v>86</v>
      </c>
    </row>
    <row r="162" spans="1:65" s="233" customFormat="1" ht="11.25">
      <c r="B162" s="234"/>
      <c r="D162" s="229" t="s">
        <v>154</v>
      </c>
      <c r="E162" s="235" t="s">
        <v>1</v>
      </c>
      <c r="F162" s="236" t="s">
        <v>100</v>
      </c>
      <c r="H162" s="237">
        <v>14.555999999999999</v>
      </c>
      <c r="L162" s="234"/>
      <c r="M162" s="238"/>
      <c r="N162" s="239"/>
      <c r="O162" s="239"/>
      <c r="P162" s="239"/>
      <c r="Q162" s="239"/>
      <c r="R162" s="239"/>
      <c r="S162" s="239"/>
      <c r="T162" s="240"/>
      <c r="AT162" s="235" t="s">
        <v>154</v>
      </c>
      <c r="AU162" s="235" t="s">
        <v>86</v>
      </c>
      <c r="AV162" s="233" t="s">
        <v>86</v>
      </c>
      <c r="AW162" s="233" t="s">
        <v>33</v>
      </c>
      <c r="AX162" s="233" t="s">
        <v>84</v>
      </c>
      <c r="AY162" s="235" t="s">
        <v>143</v>
      </c>
    </row>
    <row r="163" spans="1:65" s="66" customFormat="1" ht="24.2" customHeight="1">
      <c r="A163" s="60"/>
      <c r="B163" s="61"/>
      <c r="C163" s="217" t="s">
        <v>207</v>
      </c>
      <c r="D163" s="217" t="s">
        <v>145</v>
      </c>
      <c r="E163" s="218" t="s">
        <v>208</v>
      </c>
      <c r="F163" s="219" t="s">
        <v>209</v>
      </c>
      <c r="G163" s="220" t="s">
        <v>204</v>
      </c>
      <c r="H163" s="221">
        <v>14.555999999999999</v>
      </c>
      <c r="I163" s="23"/>
      <c r="J163" s="222">
        <f>ROUND(I163*H163,2)</f>
        <v>0</v>
      </c>
      <c r="K163" s="219" t="s">
        <v>149</v>
      </c>
      <c r="L163" s="61"/>
      <c r="M163" s="223" t="s">
        <v>1</v>
      </c>
      <c r="N163" s="224" t="s">
        <v>41</v>
      </c>
      <c r="O163" s="108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60"/>
      <c r="V163" s="60"/>
      <c r="W163" s="60"/>
      <c r="X163" s="60"/>
      <c r="Y163" s="60"/>
      <c r="Z163" s="60"/>
      <c r="AA163" s="60"/>
      <c r="AB163" s="60"/>
      <c r="AC163" s="60"/>
      <c r="AD163" s="60"/>
      <c r="AE163" s="60"/>
      <c r="AR163" s="227" t="s">
        <v>150</v>
      </c>
      <c r="AT163" s="227" t="s">
        <v>145</v>
      </c>
      <c r="AU163" s="227" t="s">
        <v>86</v>
      </c>
      <c r="AY163" s="42" t="s">
        <v>143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42" t="s">
        <v>84</v>
      </c>
      <c r="BK163" s="228">
        <f>ROUND(I163*H163,2)</f>
        <v>0</v>
      </c>
      <c r="BL163" s="42" t="s">
        <v>150</v>
      </c>
      <c r="BM163" s="227" t="s">
        <v>210</v>
      </c>
    </row>
    <row r="164" spans="1:65" s="66" customFormat="1" ht="29.25">
      <c r="A164" s="60"/>
      <c r="B164" s="61"/>
      <c r="C164" s="60"/>
      <c r="D164" s="229" t="s">
        <v>152</v>
      </c>
      <c r="E164" s="60"/>
      <c r="F164" s="230" t="s">
        <v>211</v>
      </c>
      <c r="G164" s="60"/>
      <c r="H164" s="60"/>
      <c r="I164" s="60"/>
      <c r="J164" s="60"/>
      <c r="K164" s="60"/>
      <c r="L164" s="61"/>
      <c r="M164" s="231"/>
      <c r="N164" s="232"/>
      <c r="O164" s="108"/>
      <c r="P164" s="108"/>
      <c r="Q164" s="108"/>
      <c r="R164" s="108"/>
      <c r="S164" s="108"/>
      <c r="T164" s="109"/>
      <c r="U164" s="60"/>
      <c r="V164" s="60"/>
      <c r="W164" s="60"/>
      <c r="X164" s="60"/>
      <c r="Y164" s="60"/>
      <c r="Z164" s="60"/>
      <c r="AA164" s="60"/>
      <c r="AB164" s="60"/>
      <c r="AC164" s="60"/>
      <c r="AD164" s="60"/>
      <c r="AE164" s="60"/>
      <c r="AT164" s="42" t="s">
        <v>152</v>
      </c>
      <c r="AU164" s="42" t="s">
        <v>86</v>
      </c>
    </row>
    <row r="165" spans="1:65" s="233" customFormat="1" ht="11.25">
      <c r="B165" s="234"/>
      <c r="D165" s="229" t="s">
        <v>154</v>
      </c>
      <c r="E165" s="235" t="s">
        <v>100</v>
      </c>
      <c r="F165" s="236" t="s">
        <v>212</v>
      </c>
      <c r="H165" s="237">
        <v>14.555999999999999</v>
      </c>
      <c r="L165" s="234"/>
      <c r="M165" s="238"/>
      <c r="N165" s="239"/>
      <c r="O165" s="239"/>
      <c r="P165" s="239"/>
      <c r="Q165" s="239"/>
      <c r="R165" s="239"/>
      <c r="S165" s="239"/>
      <c r="T165" s="240"/>
      <c r="AT165" s="235" t="s">
        <v>154</v>
      </c>
      <c r="AU165" s="235" t="s">
        <v>86</v>
      </c>
      <c r="AV165" s="233" t="s">
        <v>86</v>
      </c>
      <c r="AW165" s="233" t="s">
        <v>33</v>
      </c>
      <c r="AX165" s="233" t="s">
        <v>84</v>
      </c>
      <c r="AY165" s="235" t="s">
        <v>143</v>
      </c>
    </row>
    <row r="166" spans="1:65" s="66" customFormat="1" ht="24.2" customHeight="1">
      <c r="A166" s="60"/>
      <c r="B166" s="61"/>
      <c r="C166" s="217" t="s">
        <v>213</v>
      </c>
      <c r="D166" s="217" t="s">
        <v>145</v>
      </c>
      <c r="E166" s="218" t="s">
        <v>214</v>
      </c>
      <c r="F166" s="219" t="s">
        <v>215</v>
      </c>
      <c r="G166" s="220" t="s">
        <v>148</v>
      </c>
      <c r="H166" s="221">
        <v>72.78</v>
      </c>
      <c r="I166" s="23"/>
      <c r="J166" s="222">
        <f>ROUND(I166*H166,2)</f>
        <v>0</v>
      </c>
      <c r="K166" s="219" t="s">
        <v>149</v>
      </c>
      <c r="L166" s="61"/>
      <c r="M166" s="223" t="s">
        <v>1</v>
      </c>
      <c r="N166" s="224" t="s">
        <v>41</v>
      </c>
      <c r="O166" s="108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60"/>
      <c r="V166" s="60"/>
      <c r="W166" s="60"/>
      <c r="X166" s="60"/>
      <c r="Y166" s="60"/>
      <c r="Z166" s="60"/>
      <c r="AA166" s="60"/>
      <c r="AB166" s="60"/>
      <c r="AC166" s="60"/>
      <c r="AD166" s="60"/>
      <c r="AE166" s="60"/>
      <c r="AR166" s="227" t="s">
        <v>150</v>
      </c>
      <c r="AT166" s="227" t="s">
        <v>145</v>
      </c>
      <c r="AU166" s="227" t="s">
        <v>86</v>
      </c>
      <c r="AY166" s="42" t="s">
        <v>143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42" t="s">
        <v>84</v>
      </c>
      <c r="BK166" s="228">
        <f>ROUND(I166*H166,2)</f>
        <v>0</v>
      </c>
      <c r="BL166" s="42" t="s">
        <v>150</v>
      </c>
      <c r="BM166" s="227" t="s">
        <v>216</v>
      </c>
    </row>
    <row r="167" spans="1:65" s="66" customFormat="1" ht="19.5">
      <c r="A167" s="60"/>
      <c r="B167" s="61"/>
      <c r="C167" s="60"/>
      <c r="D167" s="229" t="s">
        <v>152</v>
      </c>
      <c r="E167" s="60"/>
      <c r="F167" s="230" t="s">
        <v>217</v>
      </c>
      <c r="G167" s="60"/>
      <c r="H167" s="60"/>
      <c r="I167" s="60"/>
      <c r="J167" s="60"/>
      <c r="K167" s="60"/>
      <c r="L167" s="61"/>
      <c r="M167" s="231"/>
      <c r="N167" s="232"/>
      <c r="O167" s="108"/>
      <c r="P167" s="108"/>
      <c r="Q167" s="108"/>
      <c r="R167" s="108"/>
      <c r="S167" s="108"/>
      <c r="T167" s="109"/>
      <c r="U167" s="60"/>
      <c r="V167" s="60"/>
      <c r="W167" s="60"/>
      <c r="X167" s="60"/>
      <c r="Y167" s="60"/>
      <c r="Z167" s="60"/>
      <c r="AA167" s="60"/>
      <c r="AB167" s="60"/>
      <c r="AC167" s="60"/>
      <c r="AD167" s="60"/>
      <c r="AE167" s="60"/>
      <c r="AT167" s="42" t="s">
        <v>152</v>
      </c>
      <c r="AU167" s="42" t="s">
        <v>86</v>
      </c>
    </row>
    <row r="168" spans="1:65" s="233" customFormat="1" ht="11.25">
      <c r="B168" s="234"/>
      <c r="D168" s="229" t="s">
        <v>154</v>
      </c>
      <c r="E168" s="235" t="s">
        <v>97</v>
      </c>
      <c r="F168" s="236" t="s">
        <v>218</v>
      </c>
      <c r="H168" s="237">
        <v>72.78</v>
      </c>
      <c r="L168" s="234"/>
      <c r="M168" s="238"/>
      <c r="N168" s="239"/>
      <c r="O168" s="239"/>
      <c r="P168" s="239"/>
      <c r="Q168" s="239"/>
      <c r="R168" s="239"/>
      <c r="S168" s="239"/>
      <c r="T168" s="240"/>
      <c r="AT168" s="235" t="s">
        <v>154</v>
      </c>
      <c r="AU168" s="235" t="s">
        <v>86</v>
      </c>
      <c r="AV168" s="233" t="s">
        <v>86</v>
      </c>
      <c r="AW168" s="233" t="s">
        <v>33</v>
      </c>
      <c r="AX168" s="233" t="s">
        <v>84</v>
      </c>
      <c r="AY168" s="235" t="s">
        <v>143</v>
      </c>
    </row>
    <row r="169" spans="1:65" s="66" customFormat="1" ht="24.2" customHeight="1">
      <c r="A169" s="60"/>
      <c r="B169" s="61"/>
      <c r="C169" s="217" t="s">
        <v>8</v>
      </c>
      <c r="D169" s="217" t="s">
        <v>145</v>
      </c>
      <c r="E169" s="218" t="s">
        <v>219</v>
      </c>
      <c r="F169" s="219" t="s">
        <v>220</v>
      </c>
      <c r="G169" s="220" t="s">
        <v>148</v>
      </c>
      <c r="H169" s="221">
        <v>72.78</v>
      </c>
      <c r="I169" s="23"/>
      <c r="J169" s="222">
        <f>ROUND(I169*H169,2)</f>
        <v>0</v>
      </c>
      <c r="K169" s="219" t="s">
        <v>149</v>
      </c>
      <c r="L169" s="61"/>
      <c r="M169" s="223" t="s">
        <v>1</v>
      </c>
      <c r="N169" s="224" t="s">
        <v>41</v>
      </c>
      <c r="O169" s="108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60"/>
      <c r="V169" s="60"/>
      <c r="W169" s="60"/>
      <c r="X169" s="60"/>
      <c r="Y169" s="60"/>
      <c r="Z169" s="60"/>
      <c r="AA169" s="60"/>
      <c r="AB169" s="60"/>
      <c r="AC169" s="60"/>
      <c r="AD169" s="60"/>
      <c r="AE169" s="60"/>
      <c r="AR169" s="227" t="s">
        <v>150</v>
      </c>
      <c r="AT169" s="227" t="s">
        <v>145</v>
      </c>
      <c r="AU169" s="227" t="s">
        <v>86</v>
      </c>
      <c r="AY169" s="42" t="s">
        <v>143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42" t="s">
        <v>84</v>
      </c>
      <c r="BK169" s="228">
        <f>ROUND(I169*H169,2)</f>
        <v>0</v>
      </c>
      <c r="BL169" s="42" t="s">
        <v>150</v>
      </c>
      <c r="BM169" s="227" t="s">
        <v>221</v>
      </c>
    </row>
    <row r="170" spans="1:65" s="66" customFormat="1" ht="19.5">
      <c r="A170" s="60"/>
      <c r="B170" s="61"/>
      <c r="C170" s="60"/>
      <c r="D170" s="229" t="s">
        <v>152</v>
      </c>
      <c r="E170" s="60"/>
      <c r="F170" s="230" t="s">
        <v>222</v>
      </c>
      <c r="G170" s="60"/>
      <c r="H170" s="60"/>
      <c r="I170" s="60"/>
      <c r="J170" s="60"/>
      <c r="K170" s="60"/>
      <c r="L170" s="61"/>
      <c r="M170" s="231"/>
      <c r="N170" s="232"/>
      <c r="O170" s="108"/>
      <c r="P170" s="108"/>
      <c r="Q170" s="108"/>
      <c r="R170" s="108"/>
      <c r="S170" s="108"/>
      <c r="T170" s="109"/>
      <c r="U170" s="60"/>
      <c r="V170" s="60"/>
      <c r="W170" s="60"/>
      <c r="X170" s="60"/>
      <c r="Y170" s="60"/>
      <c r="Z170" s="60"/>
      <c r="AA170" s="60"/>
      <c r="AB170" s="60"/>
      <c r="AC170" s="60"/>
      <c r="AD170" s="60"/>
      <c r="AE170" s="60"/>
      <c r="AT170" s="42" t="s">
        <v>152</v>
      </c>
      <c r="AU170" s="42" t="s">
        <v>86</v>
      </c>
    </row>
    <row r="171" spans="1:65" s="233" customFormat="1" ht="11.25">
      <c r="B171" s="234"/>
      <c r="D171" s="229" t="s">
        <v>154</v>
      </c>
      <c r="E171" s="235" t="s">
        <v>1</v>
      </c>
      <c r="F171" s="236" t="s">
        <v>97</v>
      </c>
      <c r="H171" s="237">
        <v>72.78</v>
      </c>
      <c r="L171" s="234"/>
      <c r="M171" s="238"/>
      <c r="N171" s="239"/>
      <c r="O171" s="239"/>
      <c r="P171" s="239"/>
      <c r="Q171" s="239"/>
      <c r="R171" s="239"/>
      <c r="S171" s="239"/>
      <c r="T171" s="240"/>
      <c r="AT171" s="235" t="s">
        <v>154</v>
      </c>
      <c r="AU171" s="235" t="s">
        <v>86</v>
      </c>
      <c r="AV171" s="233" t="s">
        <v>86</v>
      </c>
      <c r="AW171" s="233" t="s">
        <v>33</v>
      </c>
      <c r="AX171" s="233" t="s">
        <v>84</v>
      </c>
      <c r="AY171" s="235" t="s">
        <v>143</v>
      </c>
    </row>
    <row r="172" spans="1:65" s="66" customFormat="1" ht="16.5" customHeight="1">
      <c r="A172" s="60"/>
      <c r="B172" s="61"/>
      <c r="C172" s="253" t="s">
        <v>223</v>
      </c>
      <c r="D172" s="253" t="s">
        <v>224</v>
      </c>
      <c r="E172" s="254" t="s">
        <v>225</v>
      </c>
      <c r="F172" s="255" t="s">
        <v>226</v>
      </c>
      <c r="G172" s="256" t="s">
        <v>227</v>
      </c>
      <c r="H172" s="257">
        <v>1.456</v>
      </c>
      <c r="I172" s="25"/>
      <c r="J172" s="258">
        <f>ROUND(I172*H172,2)</f>
        <v>0</v>
      </c>
      <c r="K172" s="255" t="s">
        <v>149</v>
      </c>
      <c r="L172" s="259"/>
      <c r="M172" s="260" t="s">
        <v>1</v>
      </c>
      <c r="N172" s="261" t="s">
        <v>41</v>
      </c>
      <c r="O172" s="108"/>
      <c r="P172" s="225">
        <f>O172*H172</f>
        <v>0</v>
      </c>
      <c r="Q172" s="225">
        <v>1E-3</v>
      </c>
      <c r="R172" s="225">
        <f>Q172*H172</f>
        <v>1.456E-3</v>
      </c>
      <c r="S172" s="225">
        <v>0</v>
      </c>
      <c r="T172" s="226">
        <f>S172*H172</f>
        <v>0</v>
      </c>
      <c r="U172" s="60"/>
      <c r="V172" s="60"/>
      <c r="W172" s="60"/>
      <c r="X172" s="60"/>
      <c r="Y172" s="60"/>
      <c r="Z172" s="60"/>
      <c r="AA172" s="60"/>
      <c r="AB172" s="60"/>
      <c r="AC172" s="60"/>
      <c r="AD172" s="60"/>
      <c r="AE172" s="60"/>
      <c r="AR172" s="227" t="s">
        <v>193</v>
      </c>
      <c r="AT172" s="227" t="s">
        <v>224</v>
      </c>
      <c r="AU172" s="227" t="s">
        <v>86</v>
      </c>
      <c r="AY172" s="42" t="s">
        <v>143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42" t="s">
        <v>84</v>
      </c>
      <c r="BK172" s="228">
        <f>ROUND(I172*H172,2)</f>
        <v>0</v>
      </c>
      <c r="BL172" s="42" t="s">
        <v>150</v>
      </c>
      <c r="BM172" s="227" t="s">
        <v>228</v>
      </c>
    </row>
    <row r="173" spans="1:65" s="66" customFormat="1" ht="11.25">
      <c r="A173" s="60"/>
      <c r="B173" s="61"/>
      <c r="C173" s="60"/>
      <c r="D173" s="229" t="s">
        <v>152</v>
      </c>
      <c r="E173" s="60"/>
      <c r="F173" s="230" t="s">
        <v>226</v>
      </c>
      <c r="G173" s="60"/>
      <c r="H173" s="60"/>
      <c r="I173" s="60"/>
      <c r="J173" s="60"/>
      <c r="K173" s="60"/>
      <c r="L173" s="61"/>
      <c r="M173" s="231"/>
      <c r="N173" s="232"/>
      <c r="O173" s="108"/>
      <c r="P173" s="108"/>
      <c r="Q173" s="108"/>
      <c r="R173" s="108"/>
      <c r="S173" s="108"/>
      <c r="T173" s="109"/>
      <c r="U173" s="60"/>
      <c r="V173" s="60"/>
      <c r="W173" s="60"/>
      <c r="X173" s="60"/>
      <c r="Y173" s="60"/>
      <c r="Z173" s="60"/>
      <c r="AA173" s="60"/>
      <c r="AB173" s="60"/>
      <c r="AC173" s="60"/>
      <c r="AD173" s="60"/>
      <c r="AE173" s="60"/>
      <c r="AT173" s="42" t="s">
        <v>152</v>
      </c>
      <c r="AU173" s="42" t="s">
        <v>86</v>
      </c>
    </row>
    <row r="174" spans="1:65" s="233" customFormat="1" ht="11.25">
      <c r="B174" s="234"/>
      <c r="D174" s="229" t="s">
        <v>154</v>
      </c>
      <c r="F174" s="236" t="s">
        <v>229</v>
      </c>
      <c r="H174" s="237">
        <v>1.456</v>
      </c>
      <c r="L174" s="234"/>
      <c r="M174" s="238"/>
      <c r="N174" s="239"/>
      <c r="O174" s="239"/>
      <c r="P174" s="239"/>
      <c r="Q174" s="239"/>
      <c r="R174" s="239"/>
      <c r="S174" s="239"/>
      <c r="T174" s="240"/>
      <c r="AT174" s="235" t="s">
        <v>154</v>
      </c>
      <c r="AU174" s="235" t="s">
        <v>86</v>
      </c>
      <c r="AV174" s="233" t="s">
        <v>86</v>
      </c>
      <c r="AW174" s="233" t="s">
        <v>3</v>
      </c>
      <c r="AX174" s="233" t="s">
        <v>84</v>
      </c>
      <c r="AY174" s="235" t="s">
        <v>143</v>
      </c>
    </row>
    <row r="175" spans="1:65" s="204" customFormat="1" ht="22.9" customHeight="1">
      <c r="B175" s="205"/>
      <c r="D175" s="206" t="s">
        <v>75</v>
      </c>
      <c r="E175" s="215" t="s">
        <v>171</v>
      </c>
      <c r="F175" s="215" t="s">
        <v>230</v>
      </c>
      <c r="J175" s="216">
        <f>BK175</f>
        <v>0</v>
      </c>
      <c r="L175" s="205"/>
      <c r="M175" s="209"/>
      <c r="N175" s="210"/>
      <c r="O175" s="210"/>
      <c r="P175" s="211">
        <f>SUM(P176:P196)</f>
        <v>0</v>
      </c>
      <c r="Q175" s="210"/>
      <c r="R175" s="211">
        <f>SUM(R176:R196)</f>
        <v>127.2772528</v>
      </c>
      <c r="S175" s="210"/>
      <c r="T175" s="212">
        <f>SUM(T176:T196)</f>
        <v>0</v>
      </c>
      <c r="AR175" s="206" t="s">
        <v>84</v>
      </c>
      <c r="AT175" s="213" t="s">
        <v>75</v>
      </c>
      <c r="AU175" s="213" t="s">
        <v>84</v>
      </c>
      <c r="AY175" s="206" t="s">
        <v>143</v>
      </c>
      <c r="BK175" s="214">
        <f>SUM(BK176:BK196)</f>
        <v>0</v>
      </c>
    </row>
    <row r="176" spans="1:65" s="66" customFormat="1" ht="24.2" customHeight="1">
      <c r="A176" s="60"/>
      <c r="B176" s="61"/>
      <c r="C176" s="217" t="s">
        <v>231</v>
      </c>
      <c r="D176" s="217" t="s">
        <v>145</v>
      </c>
      <c r="E176" s="218" t="s">
        <v>232</v>
      </c>
      <c r="F176" s="219" t="s">
        <v>233</v>
      </c>
      <c r="G176" s="220" t="s">
        <v>148</v>
      </c>
      <c r="H176" s="221">
        <v>471.54</v>
      </c>
      <c r="I176" s="23"/>
      <c r="J176" s="222">
        <f>ROUND(I176*H176,2)</f>
        <v>0</v>
      </c>
      <c r="K176" s="219" t="s">
        <v>149</v>
      </c>
      <c r="L176" s="61"/>
      <c r="M176" s="223" t="s">
        <v>1</v>
      </c>
      <c r="N176" s="224" t="s">
        <v>41</v>
      </c>
      <c r="O176" s="108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60"/>
      <c r="V176" s="60"/>
      <c r="W176" s="60"/>
      <c r="X176" s="60"/>
      <c r="Y176" s="60"/>
      <c r="Z176" s="60"/>
      <c r="AA176" s="60"/>
      <c r="AB176" s="60"/>
      <c r="AC176" s="60"/>
      <c r="AD176" s="60"/>
      <c r="AE176" s="60"/>
      <c r="AR176" s="227" t="s">
        <v>150</v>
      </c>
      <c r="AT176" s="227" t="s">
        <v>145</v>
      </c>
      <c r="AU176" s="227" t="s">
        <v>86</v>
      </c>
      <c r="AY176" s="42" t="s">
        <v>143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42" t="s">
        <v>84</v>
      </c>
      <c r="BK176" s="228">
        <f>ROUND(I176*H176,2)</f>
        <v>0</v>
      </c>
      <c r="BL176" s="42" t="s">
        <v>150</v>
      </c>
      <c r="BM176" s="227" t="s">
        <v>234</v>
      </c>
    </row>
    <row r="177" spans="1:65" s="66" customFormat="1" ht="19.5">
      <c r="A177" s="60"/>
      <c r="B177" s="61"/>
      <c r="C177" s="60"/>
      <c r="D177" s="229" t="s">
        <v>152</v>
      </c>
      <c r="E177" s="60"/>
      <c r="F177" s="230" t="s">
        <v>235</v>
      </c>
      <c r="G177" s="60"/>
      <c r="H177" s="60"/>
      <c r="I177" s="60"/>
      <c r="J177" s="60"/>
      <c r="K177" s="60"/>
      <c r="L177" s="61"/>
      <c r="M177" s="231"/>
      <c r="N177" s="232"/>
      <c r="O177" s="108"/>
      <c r="P177" s="108"/>
      <c r="Q177" s="108"/>
      <c r="R177" s="108"/>
      <c r="S177" s="108"/>
      <c r="T177" s="109"/>
      <c r="U177" s="60"/>
      <c r="V177" s="60"/>
      <c r="W177" s="60"/>
      <c r="X177" s="60"/>
      <c r="Y177" s="60"/>
      <c r="Z177" s="60"/>
      <c r="AA177" s="60"/>
      <c r="AB177" s="60"/>
      <c r="AC177" s="60"/>
      <c r="AD177" s="60"/>
      <c r="AE177" s="60"/>
      <c r="AT177" s="42" t="s">
        <v>152</v>
      </c>
      <c r="AU177" s="42" t="s">
        <v>86</v>
      </c>
    </row>
    <row r="178" spans="1:65" s="233" customFormat="1" ht="22.5">
      <c r="B178" s="234"/>
      <c r="D178" s="229" t="s">
        <v>154</v>
      </c>
      <c r="E178" s="235" t="s">
        <v>1</v>
      </c>
      <c r="F178" s="236" t="s">
        <v>236</v>
      </c>
      <c r="H178" s="237">
        <v>471.54</v>
      </c>
      <c r="L178" s="234"/>
      <c r="M178" s="238"/>
      <c r="N178" s="239"/>
      <c r="O178" s="239"/>
      <c r="P178" s="239"/>
      <c r="Q178" s="239"/>
      <c r="R178" s="239"/>
      <c r="S178" s="239"/>
      <c r="T178" s="240"/>
      <c r="AT178" s="235" t="s">
        <v>154</v>
      </c>
      <c r="AU178" s="235" t="s">
        <v>86</v>
      </c>
      <c r="AV178" s="233" t="s">
        <v>86</v>
      </c>
      <c r="AW178" s="233" t="s">
        <v>33</v>
      </c>
      <c r="AX178" s="233" t="s">
        <v>84</v>
      </c>
      <c r="AY178" s="235" t="s">
        <v>143</v>
      </c>
    </row>
    <row r="179" spans="1:65" s="66" customFormat="1" ht="33" customHeight="1">
      <c r="A179" s="60"/>
      <c r="B179" s="61"/>
      <c r="C179" s="217" t="s">
        <v>237</v>
      </c>
      <c r="D179" s="217" t="s">
        <v>145</v>
      </c>
      <c r="E179" s="218" t="s">
        <v>238</v>
      </c>
      <c r="F179" s="219" t="s">
        <v>239</v>
      </c>
      <c r="G179" s="220" t="s">
        <v>148</v>
      </c>
      <c r="H179" s="221">
        <v>471.54</v>
      </c>
      <c r="I179" s="23"/>
      <c r="J179" s="222">
        <f>ROUND(I179*H179,2)</f>
        <v>0</v>
      </c>
      <c r="K179" s="219" t="s">
        <v>149</v>
      </c>
      <c r="L179" s="61"/>
      <c r="M179" s="223" t="s">
        <v>1</v>
      </c>
      <c r="N179" s="224" t="s">
        <v>41</v>
      </c>
      <c r="O179" s="108"/>
      <c r="P179" s="225">
        <f>O179*H179</f>
        <v>0</v>
      </c>
      <c r="Q179" s="225">
        <v>9.0620000000000006E-2</v>
      </c>
      <c r="R179" s="225">
        <f>Q179*H179</f>
        <v>42.730954800000006</v>
      </c>
      <c r="S179" s="225">
        <v>0</v>
      </c>
      <c r="T179" s="226">
        <f>S179*H179</f>
        <v>0</v>
      </c>
      <c r="U179" s="60"/>
      <c r="V179" s="60"/>
      <c r="W179" s="60"/>
      <c r="X179" s="60"/>
      <c r="Y179" s="60"/>
      <c r="Z179" s="60"/>
      <c r="AA179" s="60"/>
      <c r="AB179" s="60"/>
      <c r="AC179" s="60"/>
      <c r="AD179" s="60"/>
      <c r="AE179" s="60"/>
      <c r="AR179" s="227" t="s">
        <v>150</v>
      </c>
      <c r="AT179" s="227" t="s">
        <v>145</v>
      </c>
      <c r="AU179" s="227" t="s">
        <v>86</v>
      </c>
      <c r="AY179" s="42" t="s">
        <v>143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42" t="s">
        <v>84</v>
      </c>
      <c r="BK179" s="228">
        <f>ROUND(I179*H179,2)</f>
        <v>0</v>
      </c>
      <c r="BL179" s="42" t="s">
        <v>150</v>
      </c>
      <c r="BM179" s="227" t="s">
        <v>240</v>
      </c>
    </row>
    <row r="180" spans="1:65" s="66" customFormat="1" ht="48.75">
      <c r="A180" s="60"/>
      <c r="B180" s="61"/>
      <c r="C180" s="60"/>
      <c r="D180" s="229" t="s">
        <v>152</v>
      </c>
      <c r="E180" s="60"/>
      <c r="F180" s="230" t="s">
        <v>241</v>
      </c>
      <c r="G180" s="60"/>
      <c r="H180" s="60"/>
      <c r="I180" s="60"/>
      <c r="J180" s="60"/>
      <c r="K180" s="60"/>
      <c r="L180" s="61"/>
      <c r="M180" s="231"/>
      <c r="N180" s="232"/>
      <c r="O180" s="108"/>
      <c r="P180" s="108"/>
      <c r="Q180" s="108"/>
      <c r="R180" s="108"/>
      <c r="S180" s="108"/>
      <c r="T180" s="109"/>
      <c r="U180" s="60"/>
      <c r="V180" s="60"/>
      <c r="W180" s="60"/>
      <c r="X180" s="60"/>
      <c r="Y180" s="60"/>
      <c r="Z180" s="60"/>
      <c r="AA180" s="60"/>
      <c r="AB180" s="60"/>
      <c r="AC180" s="60"/>
      <c r="AD180" s="60"/>
      <c r="AE180" s="60"/>
      <c r="AT180" s="42" t="s">
        <v>152</v>
      </c>
      <c r="AU180" s="42" t="s">
        <v>86</v>
      </c>
    </row>
    <row r="181" spans="1:65" s="233" customFormat="1" ht="22.5">
      <c r="B181" s="234"/>
      <c r="D181" s="229" t="s">
        <v>154</v>
      </c>
      <c r="E181" s="235" t="s">
        <v>1</v>
      </c>
      <c r="F181" s="236" t="s">
        <v>236</v>
      </c>
      <c r="H181" s="237">
        <v>471.54</v>
      </c>
      <c r="L181" s="234"/>
      <c r="M181" s="238"/>
      <c r="N181" s="239"/>
      <c r="O181" s="239"/>
      <c r="P181" s="239"/>
      <c r="Q181" s="239"/>
      <c r="R181" s="239"/>
      <c r="S181" s="239"/>
      <c r="T181" s="240"/>
      <c r="AT181" s="235" t="s">
        <v>154</v>
      </c>
      <c r="AU181" s="235" t="s">
        <v>86</v>
      </c>
      <c r="AV181" s="233" t="s">
        <v>86</v>
      </c>
      <c r="AW181" s="233" t="s">
        <v>33</v>
      </c>
      <c r="AX181" s="233" t="s">
        <v>84</v>
      </c>
      <c r="AY181" s="235" t="s">
        <v>143</v>
      </c>
    </row>
    <row r="182" spans="1:65" s="66" customFormat="1" ht="24.2" customHeight="1">
      <c r="A182" s="60"/>
      <c r="B182" s="61"/>
      <c r="C182" s="253" t="s">
        <v>242</v>
      </c>
      <c r="D182" s="253" t="s">
        <v>224</v>
      </c>
      <c r="E182" s="254" t="s">
        <v>243</v>
      </c>
      <c r="F182" s="255" t="s">
        <v>244</v>
      </c>
      <c r="G182" s="256" t="s">
        <v>148</v>
      </c>
      <c r="H182" s="257">
        <v>468.21499999999997</v>
      </c>
      <c r="I182" s="25"/>
      <c r="J182" s="258">
        <f>ROUND(I182*H182,2)</f>
        <v>0</v>
      </c>
      <c r="K182" s="255" t="s">
        <v>149</v>
      </c>
      <c r="L182" s="259"/>
      <c r="M182" s="260" t="s">
        <v>1</v>
      </c>
      <c r="N182" s="261" t="s">
        <v>41</v>
      </c>
      <c r="O182" s="108"/>
      <c r="P182" s="225">
        <f>O182*H182</f>
        <v>0</v>
      </c>
      <c r="Q182" s="225">
        <v>0.17599999999999999</v>
      </c>
      <c r="R182" s="225">
        <f>Q182*H182</f>
        <v>82.405839999999998</v>
      </c>
      <c r="S182" s="225">
        <v>0</v>
      </c>
      <c r="T182" s="226">
        <f>S182*H182</f>
        <v>0</v>
      </c>
      <c r="U182" s="60"/>
      <c r="V182" s="60"/>
      <c r="W182" s="60"/>
      <c r="X182" s="60"/>
      <c r="Y182" s="60"/>
      <c r="Z182" s="60"/>
      <c r="AA182" s="60"/>
      <c r="AB182" s="60"/>
      <c r="AC182" s="60"/>
      <c r="AD182" s="60"/>
      <c r="AE182" s="60"/>
      <c r="AR182" s="227" t="s">
        <v>193</v>
      </c>
      <c r="AT182" s="227" t="s">
        <v>224</v>
      </c>
      <c r="AU182" s="227" t="s">
        <v>86</v>
      </c>
      <c r="AY182" s="42" t="s">
        <v>143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42" t="s">
        <v>84</v>
      </c>
      <c r="BK182" s="228">
        <f>ROUND(I182*H182,2)</f>
        <v>0</v>
      </c>
      <c r="BL182" s="42" t="s">
        <v>150</v>
      </c>
      <c r="BM182" s="227" t="s">
        <v>245</v>
      </c>
    </row>
    <row r="183" spans="1:65" s="66" customFormat="1" ht="11.25">
      <c r="A183" s="60"/>
      <c r="B183" s="61"/>
      <c r="C183" s="60"/>
      <c r="D183" s="229" t="s">
        <v>152</v>
      </c>
      <c r="E183" s="60"/>
      <c r="F183" s="230" t="s">
        <v>244</v>
      </c>
      <c r="G183" s="60"/>
      <c r="H183" s="60"/>
      <c r="I183" s="60"/>
      <c r="J183" s="60"/>
      <c r="K183" s="60"/>
      <c r="L183" s="61"/>
      <c r="M183" s="231"/>
      <c r="N183" s="232"/>
      <c r="O183" s="108"/>
      <c r="P183" s="108"/>
      <c r="Q183" s="108"/>
      <c r="R183" s="108"/>
      <c r="S183" s="108"/>
      <c r="T183" s="109"/>
      <c r="U183" s="60"/>
      <c r="V183" s="60"/>
      <c r="W183" s="60"/>
      <c r="X183" s="60"/>
      <c r="Y183" s="60"/>
      <c r="Z183" s="60"/>
      <c r="AA183" s="60"/>
      <c r="AB183" s="60"/>
      <c r="AC183" s="60"/>
      <c r="AD183" s="60"/>
      <c r="AE183" s="60"/>
      <c r="AT183" s="42" t="s">
        <v>152</v>
      </c>
      <c r="AU183" s="42" t="s">
        <v>86</v>
      </c>
    </row>
    <row r="184" spans="1:65" s="233" customFormat="1" ht="11.25">
      <c r="B184" s="234"/>
      <c r="D184" s="229" t="s">
        <v>154</v>
      </c>
      <c r="E184" s="235" t="s">
        <v>1</v>
      </c>
      <c r="F184" s="236" t="s">
        <v>246</v>
      </c>
      <c r="H184" s="237">
        <v>90.8</v>
      </c>
      <c r="L184" s="234"/>
      <c r="M184" s="238"/>
      <c r="N184" s="239"/>
      <c r="O184" s="239"/>
      <c r="P184" s="239"/>
      <c r="Q184" s="239"/>
      <c r="R184" s="239"/>
      <c r="S184" s="239"/>
      <c r="T184" s="240"/>
      <c r="AT184" s="235" t="s">
        <v>154</v>
      </c>
      <c r="AU184" s="235" t="s">
        <v>86</v>
      </c>
      <c r="AV184" s="233" t="s">
        <v>86</v>
      </c>
      <c r="AW184" s="233" t="s">
        <v>33</v>
      </c>
      <c r="AX184" s="233" t="s">
        <v>76</v>
      </c>
      <c r="AY184" s="235" t="s">
        <v>143</v>
      </c>
    </row>
    <row r="185" spans="1:65" s="233" customFormat="1" ht="33.75">
      <c r="B185" s="234"/>
      <c r="D185" s="229" t="s">
        <v>154</v>
      </c>
      <c r="E185" s="235" t="s">
        <v>1</v>
      </c>
      <c r="F185" s="236" t="s">
        <v>247</v>
      </c>
      <c r="H185" s="237">
        <v>368.23399999999998</v>
      </c>
      <c r="L185" s="234"/>
      <c r="M185" s="238"/>
      <c r="N185" s="239"/>
      <c r="O185" s="239"/>
      <c r="P185" s="239"/>
      <c r="Q185" s="239"/>
      <c r="R185" s="239"/>
      <c r="S185" s="239"/>
      <c r="T185" s="240"/>
      <c r="AT185" s="235" t="s">
        <v>154</v>
      </c>
      <c r="AU185" s="235" t="s">
        <v>86</v>
      </c>
      <c r="AV185" s="233" t="s">
        <v>86</v>
      </c>
      <c r="AW185" s="233" t="s">
        <v>33</v>
      </c>
      <c r="AX185" s="233" t="s">
        <v>76</v>
      </c>
      <c r="AY185" s="235" t="s">
        <v>143</v>
      </c>
    </row>
    <row r="186" spans="1:65" s="245" customFormat="1" ht="11.25">
      <c r="B186" s="246"/>
      <c r="D186" s="229" t="s">
        <v>154</v>
      </c>
      <c r="E186" s="247" t="s">
        <v>1</v>
      </c>
      <c r="F186" s="248" t="s">
        <v>180</v>
      </c>
      <c r="H186" s="249">
        <v>459.03399999999999</v>
      </c>
      <c r="L186" s="246"/>
      <c r="M186" s="250"/>
      <c r="N186" s="251"/>
      <c r="O186" s="251"/>
      <c r="P186" s="251"/>
      <c r="Q186" s="251"/>
      <c r="R186" s="251"/>
      <c r="S186" s="251"/>
      <c r="T186" s="252"/>
      <c r="AT186" s="247" t="s">
        <v>154</v>
      </c>
      <c r="AU186" s="247" t="s">
        <v>86</v>
      </c>
      <c r="AV186" s="245" t="s">
        <v>150</v>
      </c>
      <c r="AW186" s="245" t="s">
        <v>33</v>
      </c>
      <c r="AX186" s="245" t="s">
        <v>84</v>
      </c>
      <c r="AY186" s="247" t="s">
        <v>143</v>
      </c>
    </row>
    <row r="187" spans="1:65" s="233" customFormat="1" ht="11.25">
      <c r="B187" s="234"/>
      <c r="D187" s="229" t="s">
        <v>154</v>
      </c>
      <c r="F187" s="236" t="s">
        <v>248</v>
      </c>
      <c r="H187" s="237">
        <v>468.21499999999997</v>
      </c>
      <c r="L187" s="234"/>
      <c r="M187" s="238"/>
      <c r="N187" s="239"/>
      <c r="O187" s="239"/>
      <c r="P187" s="239"/>
      <c r="Q187" s="239"/>
      <c r="R187" s="239"/>
      <c r="S187" s="239"/>
      <c r="T187" s="240"/>
      <c r="AT187" s="235" t="s">
        <v>154</v>
      </c>
      <c r="AU187" s="235" t="s">
        <v>86</v>
      </c>
      <c r="AV187" s="233" t="s">
        <v>86</v>
      </c>
      <c r="AW187" s="233" t="s">
        <v>3</v>
      </c>
      <c r="AX187" s="233" t="s">
        <v>84</v>
      </c>
      <c r="AY187" s="235" t="s">
        <v>143</v>
      </c>
    </row>
    <row r="188" spans="1:65" s="66" customFormat="1" ht="24.2" customHeight="1">
      <c r="A188" s="60"/>
      <c r="B188" s="61"/>
      <c r="C188" s="253" t="s">
        <v>249</v>
      </c>
      <c r="D188" s="253" t="s">
        <v>224</v>
      </c>
      <c r="E188" s="254" t="s">
        <v>250</v>
      </c>
      <c r="F188" s="255" t="s">
        <v>251</v>
      </c>
      <c r="G188" s="256" t="s">
        <v>148</v>
      </c>
      <c r="H188" s="257">
        <v>2.1859999999999999</v>
      </c>
      <c r="I188" s="25"/>
      <c r="J188" s="258">
        <f>ROUND(I188*H188,2)</f>
        <v>0</v>
      </c>
      <c r="K188" s="255" t="s">
        <v>149</v>
      </c>
      <c r="L188" s="259"/>
      <c r="M188" s="260" t="s">
        <v>1</v>
      </c>
      <c r="N188" s="261" t="s">
        <v>41</v>
      </c>
      <c r="O188" s="108"/>
      <c r="P188" s="225">
        <f>O188*H188</f>
        <v>0</v>
      </c>
      <c r="Q188" s="225">
        <v>0.153</v>
      </c>
      <c r="R188" s="225">
        <f>Q188*H188</f>
        <v>0.33445799999999998</v>
      </c>
      <c r="S188" s="225">
        <v>0</v>
      </c>
      <c r="T188" s="226">
        <f>S188*H188</f>
        <v>0</v>
      </c>
      <c r="U188" s="60"/>
      <c r="V188" s="60"/>
      <c r="W188" s="60"/>
      <c r="X188" s="60"/>
      <c r="Y188" s="60"/>
      <c r="Z188" s="60"/>
      <c r="AA188" s="60"/>
      <c r="AB188" s="60"/>
      <c r="AC188" s="60"/>
      <c r="AD188" s="60"/>
      <c r="AE188" s="60"/>
      <c r="AR188" s="227" t="s">
        <v>193</v>
      </c>
      <c r="AT188" s="227" t="s">
        <v>224</v>
      </c>
      <c r="AU188" s="227" t="s">
        <v>86</v>
      </c>
      <c r="AY188" s="42" t="s">
        <v>143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42" t="s">
        <v>84</v>
      </c>
      <c r="BK188" s="228">
        <f>ROUND(I188*H188,2)</f>
        <v>0</v>
      </c>
      <c r="BL188" s="42" t="s">
        <v>150</v>
      </c>
      <c r="BM188" s="227" t="s">
        <v>252</v>
      </c>
    </row>
    <row r="189" spans="1:65" s="66" customFormat="1" ht="11.25">
      <c r="A189" s="60"/>
      <c r="B189" s="61"/>
      <c r="C189" s="60"/>
      <c r="D189" s="229" t="s">
        <v>152</v>
      </c>
      <c r="E189" s="60"/>
      <c r="F189" s="230" t="s">
        <v>251</v>
      </c>
      <c r="G189" s="60"/>
      <c r="H189" s="60"/>
      <c r="I189" s="60"/>
      <c r="J189" s="60"/>
      <c r="K189" s="60"/>
      <c r="L189" s="61"/>
      <c r="M189" s="231"/>
      <c r="N189" s="232"/>
      <c r="O189" s="108"/>
      <c r="P189" s="108"/>
      <c r="Q189" s="108"/>
      <c r="R189" s="108"/>
      <c r="S189" s="108"/>
      <c r="T189" s="109"/>
      <c r="U189" s="60"/>
      <c r="V189" s="60"/>
      <c r="W189" s="60"/>
      <c r="X189" s="60"/>
      <c r="Y189" s="60"/>
      <c r="Z189" s="60"/>
      <c r="AA189" s="60"/>
      <c r="AB189" s="60"/>
      <c r="AC189" s="60"/>
      <c r="AD189" s="60"/>
      <c r="AE189" s="60"/>
      <c r="AT189" s="42" t="s">
        <v>152</v>
      </c>
      <c r="AU189" s="42" t="s">
        <v>86</v>
      </c>
    </row>
    <row r="190" spans="1:65" s="233" customFormat="1" ht="11.25">
      <c r="B190" s="234"/>
      <c r="D190" s="229" t="s">
        <v>154</v>
      </c>
      <c r="E190" s="235" t="s">
        <v>93</v>
      </c>
      <c r="F190" s="236" t="s">
        <v>253</v>
      </c>
      <c r="H190" s="237">
        <v>2.1859999999999999</v>
      </c>
      <c r="L190" s="234"/>
      <c r="M190" s="238"/>
      <c r="N190" s="239"/>
      <c r="O190" s="239"/>
      <c r="P190" s="239"/>
      <c r="Q190" s="239"/>
      <c r="R190" s="239"/>
      <c r="S190" s="239"/>
      <c r="T190" s="240"/>
      <c r="AT190" s="235" t="s">
        <v>154</v>
      </c>
      <c r="AU190" s="235" t="s">
        <v>86</v>
      </c>
      <c r="AV190" s="233" t="s">
        <v>86</v>
      </c>
      <c r="AW190" s="233" t="s">
        <v>33</v>
      </c>
      <c r="AX190" s="233" t="s">
        <v>84</v>
      </c>
      <c r="AY190" s="235" t="s">
        <v>143</v>
      </c>
    </row>
    <row r="191" spans="1:65" s="66" customFormat="1" ht="24.2" customHeight="1">
      <c r="A191" s="60"/>
      <c r="B191" s="61"/>
      <c r="C191" s="253" t="s">
        <v>254</v>
      </c>
      <c r="D191" s="253" t="s">
        <v>224</v>
      </c>
      <c r="E191" s="254" t="s">
        <v>255</v>
      </c>
      <c r="F191" s="255" t="s">
        <v>256</v>
      </c>
      <c r="G191" s="256" t="s">
        <v>148</v>
      </c>
      <c r="H191" s="257">
        <v>10.32</v>
      </c>
      <c r="I191" s="25"/>
      <c r="J191" s="258">
        <f>ROUND(I191*H191,2)</f>
        <v>0</v>
      </c>
      <c r="K191" s="255" t="s">
        <v>149</v>
      </c>
      <c r="L191" s="259"/>
      <c r="M191" s="260" t="s">
        <v>1</v>
      </c>
      <c r="N191" s="261" t="s">
        <v>41</v>
      </c>
      <c r="O191" s="108"/>
      <c r="P191" s="225">
        <f>O191*H191</f>
        <v>0</v>
      </c>
      <c r="Q191" s="225">
        <v>0.17499999999999999</v>
      </c>
      <c r="R191" s="225">
        <f>Q191*H191</f>
        <v>1.8059999999999998</v>
      </c>
      <c r="S191" s="225">
        <v>0</v>
      </c>
      <c r="T191" s="226">
        <f>S191*H191</f>
        <v>0</v>
      </c>
      <c r="U191" s="60"/>
      <c r="V191" s="60"/>
      <c r="W191" s="60"/>
      <c r="X191" s="60"/>
      <c r="Y191" s="60"/>
      <c r="Z191" s="60"/>
      <c r="AA191" s="60"/>
      <c r="AB191" s="60"/>
      <c r="AC191" s="60"/>
      <c r="AD191" s="60"/>
      <c r="AE191" s="60"/>
      <c r="AR191" s="227" t="s">
        <v>193</v>
      </c>
      <c r="AT191" s="227" t="s">
        <v>224</v>
      </c>
      <c r="AU191" s="227" t="s">
        <v>86</v>
      </c>
      <c r="AY191" s="42" t="s">
        <v>143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42" t="s">
        <v>84</v>
      </c>
      <c r="BK191" s="228">
        <f>ROUND(I191*H191,2)</f>
        <v>0</v>
      </c>
      <c r="BL191" s="42" t="s">
        <v>150</v>
      </c>
      <c r="BM191" s="227" t="s">
        <v>257</v>
      </c>
    </row>
    <row r="192" spans="1:65" s="66" customFormat="1" ht="11.25">
      <c r="A192" s="60"/>
      <c r="B192" s="61"/>
      <c r="C192" s="60"/>
      <c r="D192" s="229" t="s">
        <v>152</v>
      </c>
      <c r="E192" s="60"/>
      <c r="F192" s="230" t="s">
        <v>256</v>
      </c>
      <c r="G192" s="60"/>
      <c r="H192" s="60"/>
      <c r="I192" s="60"/>
      <c r="J192" s="60"/>
      <c r="K192" s="60"/>
      <c r="L192" s="61"/>
      <c r="M192" s="231"/>
      <c r="N192" s="232"/>
      <c r="O192" s="108"/>
      <c r="P192" s="108"/>
      <c r="Q192" s="108"/>
      <c r="R192" s="108"/>
      <c r="S192" s="108"/>
      <c r="T192" s="109"/>
      <c r="U192" s="60"/>
      <c r="V192" s="60"/>
      <c r="W192" s="60"/>
      <c r="X192" s="60"/>
      <c r="Y192" s="60"/>
      <c r="Z192" s="60"/>
      <c r="AA192" s="60"/>
      <c r="AB192" s="60"/>
      <c r="AC192" s="60"/>
      <c r="AD192" s="60"/>
      <c r="AE192" s="60"/>
      <c r="AT192" s="42" t="s">
        <v>152</v>
      </c>
      <c r="AU192" s="42" t="s">
        <v>86</v>
      </c>
    </row>
    <row r="193" spans="1:65" s="233" customFormat="1" ht="22.5">
      <c r="B193" s="234"/>
      <c r="D193" s="229" t="s">
        <v>154</v>
      </c>
      <c r="E193" s="235" t="s">
        <v>1</v>
      </c>
      <c r="F193" s="236" t="s">
        <v>258</v>
      </c>
      <c r="H193" s="237">
        <v>10.32</v>
      </c>
      <c r="L193" s="234"/>
      <c r="M193" s="238"/>
      <c r="N193" s="239"/>
      <c r="O193" s="239"/>
      <c r="P193" s="239"/>
      <c r="Q193" s="239"/>
      <c r="R193" s="239"/>
      <c r="S193" s="239"/>
      <c r="T193" s="240"/>
      <c r="AT193" s="235" t="s">
        <v>154</v>
      </c>
      <c r="AU193" s="235" t="s">
        <v>86</v>
      </c>
      <c r="AV193" s="233" t="s">
        <v>86</v>
      </c>
      <c r="AW193" s="233" t="s">
        <v>33</v>
      </c>
      <c r="AX193" s="233" t="s">
        <v>84</v>
      </c>
      <c r="AY193" s="235" t="s">
        <v>143</v>
      </c>
    </row>
    <row r="194" spans="1:65" s="66" customFormat="1" ht="37.9" customHeight="1">
      <c r="A194" s="60"/>
      <c r="B194" s="61"/>
      <c r="C194" s="217" t="s">
        <v>259</v>
      </c>
      <c r="D194" s="217" t="s">
        <v>145</v>
      </c>
      <c r="E194" s="218" t="s">
        <v>260</v>
      </c>
      <c r="F194" s="219" t="s">
        <v>261</v>
      </c>
      <c r="G194" s="220" t="s">
        <v>148</v>
      </c>
      <c r="H194" s="221">
        <v>10.32</v>
      </c>
      <c r="I194" s="23"/>
      <c r="J194" s="222">
        <f>ROUND(I194*H194,2)</f>
        <v>0</v>
      </c>
      <c r="K194" s="219" t="s">
        <v>149</v>
      </c>
      <c r="L194" s="61"/>
      <c r="M194" s="223" t="s">
        <v>1</v>
      </c>
      <c r="N194" s="224" t="s">
        <v>41</v>
      </c>
      <c r="O194" s="108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60"/>
      <c r="V194" s="60"/>
      <c r="W194" s="60"/>
      <c r="X194" s="60"/>
      <c r="Y194" s="60"/>
      <c r="Z194" s="60"/>
      <c r="AA194" s="60"/>
      <c r="AB194" s="60"/>
      <c r="AC194" s="60"/>
      <c r="AD194" s="60"/>
      <c r="AE194" s="60"/>
      <c r="AR194" s="227" t="s">
        <v>150</v>
      </c>
      <c r="AT194" s="227" t="s">
        <v>145</v>
      </c>
      <c r="AU194" s="227" t="s">
        <v>86</v>
      </c>
      <c r="AY194" s="42" t="s">
        <v>143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42" t="s">
        <v>84</v>
      </c>
      <c r="BK194" s="228">
        <f>ROUND(I194*H194,2)</f>
        <v>0</v>
      </c>
      <c r="BL194" s="42" t="s">
        <v>150</v>
      </c>
      <c r="BM194" s="227" t="s">
        <v>262</v>
      </c>
    </row>
    <row r="195" spans="1:65" s="66" customFormat="1" ht="48.75">
      <c r="A195" s="60"/>
      <c r="B195" s="61"/>
      <c r="C195" s="60"/>
      <c r="D195" s="229" t="s">
        <v>152</v>
      </c>
      <c r="E195" s="60"/>
      <c r="F195" s="230" t="s">
        <v>263</v>
      </c>
      <c r="G195" s="60"/>
      <c r="H195" s="60"/>
      <c r="I195" s="60"/>
      <c r="J195" s="60"/>
      <c r="K195" s="60"/>
      <c r="L195" s="61"/>
      <c r="M195" s="231"/>
      <c r="N195" s="232"/>
      <c r="O195" s="108"/>
      <c r="P195" s="108"/>
      <c r="Q195" s="108"/>
      <c r="R195" s="108"/>
      <c r="S195" s="108"/>
      <c r="T195" s="109"/>
      <c r="U195" s="60"/>
      <c r="V195" s="60"/>
      <c r="W195" s="60"/>
      <c r="X195" s="60"/>
      <c r="Y195" s="60"/>
      <c r="Z195" s="60"/>
      <c r="AA195" s="60"/>
      <c r="AB195" s="60"/>
      <c r="AC195" s="60"/>
      <c r="AD195" s="60"/>
      <c r="AE195" s="60"/>
      <c r="AT195" s="42" t="s">
        <v>152</v>
      </c>
      <c r="AU195" s="42" t="s">
        <v>86</v>
      </c>
    </row>
    <row r="196" spans="1:65" s="233" customFormat="1" ht="22.5">
      <c r="B196" s="234"/>
      <c r="D196" s="229" t="s">
        <v>154</v>
      </c>
      <c r="E196" s="235" t="s">
        <v>1</v>
      </c>
      <c r="F196" s="236" t="s">
        <v>258</v>
      </c>
      <c r="H196" s="237">
        <v>10.32</v>
      </c>
      <c r="L196" s="234"/>
      <c r="M196" s="238"/>
      <c r="N196" s="239"/>
      <c r="O196" s="239"/>
      <c r="P196" s="239"/>
      <c r="Q196" s="239"/>
      <c r="R196" s="239"/>
      <c r="S196" s="239"/>
      <c r="T196" s="240"/>
      <c r="AT196" s="235" t="s">
        <v>154</v>
      </c>
      <c r="AU196" s="235" t="s">
        <v>86</v>
      </c>
      <c r="AV196" s="233" t="s">
        <v>86</v>
      </c>
      <c r="AW196" s="233" t="s">
        <v>33</v>
      </c>
      <c r="AX196" s="233" t="s">
        <v>84</v>
      </c>
      <c r="AY196" s="235" t="s">
        <v>143</v>
      </c>
    </row>
    <row r="197" spans="1:65" s="204" customFormat="1" ht="22.9" customHeight="1">
      <c r="B197" s="205"/>
      <c r="D197" s="206" t="s">
        <v>75</v>
      </c>
      <c r="E197" s="215" t="s">
        <v>193</v>
      </c>
      <c r="F197" s="215" t="s">
        <v>264</v>
      </c>
      <c r="J197" s="216">
        <f>BK197</f>
        <v>0</v>
      </c>
      <c r="L197" s="205"/>
      <c r="M197" s="209"/>
      <c r="N197" s="210"/>
      <c r="O197" s="210"/>
      <c r="P197" s="211">
        <f>SUM(P198:P200)</f>
        <v>0</v>
      </c>
      <c r="Q197" s="210"/>
      <c r="R197" s="211">
        <f>SUM(R198:R200)</f>
        <v>0.10037</v>
      </c>
      <c r="S197" s="210"/>
      <c r="T197" s="212">
        <f>SUM(T198:T200)</f>
        <v>0.1</v>
      </c>
      <c r="AR197" s="206" t="s">
        <v>84</v>
      </c>
      <c r="AT197" s="213" t="s">
        <v>75</v>
      </c>
      <c r="AU197" s="213" t="s">
        <v>84</v>
      </c>
      <c r="AY197" s="206" t="s">
        <v>143</v>
      </c>
      <c r="BK197" s="214">
        <f>SUM(BK198:BK200)</f>
        <v>0</v>
      </c>
    </row>
    <row r="198" spans="1:65" s="66" customFormat="1" ht="24.2" customHeight="1">
      <c r="A198" s="60"/>
      <c r="B198" s="61"/>
      <c r="C198" s="217" t="s">
        <v>265</v>
      </c>
      <c r="D198" s="217" t="s">
        <v>145</v>
      </c>
      <c r="E198" s="218" t="s">
        <v>266</v>
      </c>
      <c r="F198" s="219" t="s">
        <v>267</v>
      </c>
      <c r="G198" s="220" t="s">
        <v>268</v>
      </c>
      <c r="H198" s="221">
        <v>1</v>
      </c>
      <c r="I198" s="23"/>
      <c r="J198" s="222">
        <f>ROUND(I198*H198,2)</f>
        <v>0</v>
      </c>
      <c r="K198" s="219" t="s">
        <v>149</v>
      </c>
      <c r="L198" s="61"/>
      <c r="M198" s="223" t="s">
        <v>1</v>
      </c>
      <c r="N198" s="224" t="s">
        <v>41</v>
      </c>
      <c r="O198" s="108"/>
      <c r="P198" s="225">
        <f>O198*H198</f>
        <v>0</v>
      </c>
      <c r="Q198" s="225">
        <v>0.10037</v>
      </c>
      <c r="R198" s="225">
        <f>Q198*H198</f>
        <v>0.10037</v>
      </c>
      <c r="S198" s="225">
        <v>0.1</v>
      </c>
      <c r="T198" s="226">
        <f>S198*H198</f>
        <v>0.1</v>
      </c>
      <c r="U198" s="60"/>
      <c r="V198" s="60"/>
      <c r="W198" s="60"/>
      <c r="X198" s="60"/>
      <c r="Y198" s="60"/>
      <c r="Z198" s="60"/>
      <c r="AA198" s="60"/>
      <c r="AB198" s="60"/>
      <c r="AC198" s="60"/>
      <c r="AD198" s="60"/>
      <c r="AE198" s="60"/>
      <c r="AR198" s="227" t="s">
        <v>150</v>
      </c>
      <c r="AT198" s="227" t="s">
        <v>145</v>
      </c>
      <c r="AU198" s="227" t="s">
        <v>86</v>
      </c>
      <c r="AY198" s="42" t="s">
        <v>143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42" t="s">
        <v>84</v>
      </c>
      <c r="BK198" s="228">
        <f>ROUND(I198*H198,2)</f>
        <v>0</v>
      </c>
      <c r="BL198" s="42" t="s">
        <v>150</v>
      </c>
      <c r="BM198" s="227" t="s">
        <v>269</v>
      </c>
    </row>
    <row r="199" spans="1:65" s="66" customFormat="1" ht="19.5">
      <c r="A199" s="60"/>
      <c r="B199" s="61"/>
      <c r="C199" s="60"/>
      <c r="D199" s="229" t="s">
        <v>152</v>
      </c>
      <c r="E199" s="60"/>
      <c r="F199" s="230" t="s">
        <v>267</v>
      </c>
      <c r="G199" s="60"/>
      <c r="H199" s="60"/>
      <c r="I199" s="60"/>
      <c r="J199" s="60"/>
      <c r="K199" s="60"/>
      <c r="L199" s="61"/>
      <c r="M199" s="231"/>
      <c r="N199" s="232"/>
      <c r="O199" s="108"/>
      <c r="P199" s="108"/>
      <c r="Q199" s="108"/>
      <c r="R199" s="108"/>
      <c r="S199" s="108"/>
      <c r="T199" s="109"/>
      <c r="U199" s="60"/>
      <c r="V199" s="60"/>
      <c r="W199" s="60"/>
      <c r="X199" s="60"/>
      <c r="Y199" s="60"/>
      <c r="Z199" s="60"/>
      <c r="AA199" s="60"/>
      <c r="AB199" s="60"/>
      <c r="AC199" s="60"/>
      <c r="AD199" s="60"/>
      <c r="AE199" s="60"/>
      <c r="AT199" s="42" t="s">
        <v>152</v>
      </c>
      <c r="AU199" s="42" t="s">
        <v>86</v>
      </c>
    </row>
    <row r="200" spans="1:65" s="233" customFormat="1" ht="11.25">
      <c r="B200" s="234"/>
      <c r="D200" s="229" t="s">
        <v>154</v>
      </c>
      <c r="E200" s="235" t="s">
        <v>1</v>
      </c>
      <c r="F200" s="236" t="s">
        <v>84</v>
      </c>
      <c r="H200" s="237">
        <v>1</v>
      </c>
      <c r="L200" s="234"/>
      <c r="M200" s="238"/>
      <c r="N200" s="239"/>
      <c r="O200" s="239"/>
      <c r="P200" s="239"/>
      <c r="Q200" s="239"/>
      <c r="R200" s="239"/>
      <c r="S200" s="239"/>
      <c r="T200" s="240"/>
      <c r="AT200" s="235" t="s">
        <v>154</v>
      </c>
      <c r="AU200" s="235" t="s">
        <v>86</v>
      </c>
      <c r="AV200" s="233" t="s">
        <v>86</v>
      </c>
      <c r="AW200" s="233" t="s">
        <v>33</v>
      </c>
      <c r="AX200" s="233" t="s">
        <v>84</v>
      </c>
      <c r="AY200" s="235" t="s">
        <v>143</v>
      </c>
    </row>
    <row r="201" spans="1:65" s="204" customFormat="1" ht="22.9" customHeight="1">
      <c r="B201" s="205"/>
      <c r="D201" s="206" t="s">
        <v>75</v>
      </c>
      <c r="E201" s="215" t="s">
        <v>201</v>
      </c>
      <c r="F201" s="215" t="s">
        <v>270</v>
      </c>
      <c r="J201" s="216">
        <f>BK201</f>
        <v>0</v>
      </c>
      <c r="L201" s="205"/>
      <c r="M201" s="209"/>
      <c r="N201" s="210"/>
      <c r="O201" s="210"/>
      <c r="P201" s="211">
        <f>SUM(P202:P232)</f>
        <v>0</v>
      </c>
      <c r="Q201" s="210"/>
      <c r="R201" s="211">
        <f>SUM(R202:R232)</f>
        <v>56.492352000000004</v>
      </c>
      <c r="S201" s="210"/>
      <c r="T201" s="212">
        <f>SUM(T202:T232)</f>
        <v>5.2250000000000005</v>
      </c>
      <c r="AR201" s="206" t="s">
        <v>84</v>
      </c>
      <c r="AT201" s="213" t="s">
        <v>75</v>
      </c>
      <c r="AU201" s="213" t="s">
        <v>84</v>
      </c>
      <c r="AY201" s="206" t="s">
        <v>143</v>
      </c>
      <c r="BK201" s="214">
        <f>SUM(BK202:BK232)</f>
        <v>0</v>
      </c>
    </row>
    <row r="202" spans="1:65" s="66" customFormat="1" ht="33" customHeight="1">
      <c r="A202" s="60"/>
      <c r="B202" s="61"/>
      <c r="C202" s="217" t="s">
        <v>7</v>
      </c>
      <c r="D202" s="217" t="s">
        <v>145</v>
      </c>
      <c r="E202" s="218" t="s">
        <v>271</v>
      </c>
      <c r="F202" s="219" t="s">
        <v>272</v>
      </c>
      <c r="G202" s="220" t="s">
        <v>196</v>
      </c>
      <c r="H202" s="221">
        <v>65.8</v>
      </c>
      <c r="I202" s="23"/>
      <c r="J202" s="222">
        <f>ROUND(I202*H202,2)</f>
        <v>0</v>
      </c>
      <c r="K202" s="219" t="s">
        <v>149</v>
      </c>
      <c r="L202" s="61"/>
      <c r="M202" s="223" t="s">
        <v>1</v>
      </c>
      <c r="N202" s="224" t="s">
        <v>41</v>
      </c>
      <c r="O202" s="108"/>
      <c r="P202" s="225">
        <f>O202*H202</f>
        <v>0</v>
      </c>
      <c r="Q202" s="225">
        <v>0.16850000000000001</v>
      </c>
      <c r="R202" s="225">
        <f>Q202*H202</f>
        <v>11.087300000000001</v>
      </c>
      <c r="S202" s="225">
        <v>0</v>
      </c>
      <c r="T202" s="226">
        <f>S202*H202</f>
        <v>0</v>
      </c>
      <c r="U202" s="60"/>
      <c r="V202" s="60"/>
      <c r="W202" s="60"/>
      <c r="X202" s="60"/>
      <c r="Y202" s="60"/>
      <c r="Z202" s="60"/>
      <c r="AA202" s="60"/>
      <c r="AB202" s="60"/>
      <c r="AC202" s="60"/>
      <c r="AD202" s="60"/>
      <c r="AE202" s="60"/>
      <c r="AR202" s="227" t="s">
        <v>150</v>
      </c>
      <c r="AT202" s="227" t="s">
        <v>145</v>
      </c>
      <c r="AU202" s="227" t="s">
        <v>86</v>
      </c>
      <c r="AY202" s="42" t="s">
        <v>143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42" t="s">
        <v>84</v>
      </c>
      <c r="BK202" s="228">
        <f>ROUND(I202*H202,2)</f>
        <v>0</v>
      </c>
      <c r="BL202" s="42" t="s">
        <v>150</v>
      </c>
      <c r="BM202" s="227" t="s">
        <v>273</v>
      </c>
    </row>
    <row r="203" spans="1:65" s="66" customFormat="1" ht="29.25">
      <c r="A203" s="60"/>
      <c r="B203" s="61"/>
      <c r="C203" s="60"/>
      <c r="D203" s="229" t="s">
        <v>152</v>
      </c>
      <c r="E203" s="60"/>
      <c r="F203" s="230" t="s">
        <v>274</v>
      </c>
      <c r="G203" s="60"/>
      <c r="H203" s="60"/>
      <c r="I203" s="60"/>
      <c r="J203" s="60"/>
      <c r="K203" s="60"/>
      <c r="L203" s="61"/>
      <c r="M203" s="231"/>
      <c r="N203" s="232"/>
      <c r="O203" s="108"/>
      <c r="P203" s="108"/>
      <c r="Q203" s="108"/>
      <c r="R203" s="108"/>
      <c r="S203" s="108"/>
      <c r="T203" s="109"/>
      <c r="U203" s="60"/>
      <c r="V203" s="60"/>
      <c r="W203" s="60"/>
      <c r="X203" s="60"/>
      <c r="Y203" s="60"/>
      <c r="Z203" s="60"/>
      <c r="AA203" s="60"/>
      <c r="AB203" s="60"/>
      <c r="AC203" s="60"/>
      <c r="AD203" s="60"/>
      <c r="AE203" s="60"/>
      <c r="AT203" s="42" t="s">
        <v>152</v>
      </c>
      <c r="AU203" s="42" t="s">
        <v>86</v>
      </c>
    </row>
    <row r="204" spans="1:65" s="233" customFormat="1" ht="11.25">
      <c r="B204" s="234"/>
      <c r="D204" s="229" t="s">
        <v>154</v>
      </c>
      <c r="E204" s="235" t="s">
        <v>1</v>
      </c>
      <c r="F204" s="236" t="s">
        <v>275</v>
      </c>
      <c r="H204" s="237">
        <v>65.8</v>
      </c>
      <c r="L204" s="234"/>
      <c r="M204" s="238"/>
      <c r="N204" s="239"/>
      <c r="O204" s="239"/>
      <c r="P204" s="239"/>
      <c r="Q204" s="239"/>
      <c r="R204" s="239"/>
      <c r="S204" s="239"/>
      <c r="T204" s="240"/>
      <c r="AT204" s="235" t="s">
        <v>154</v>
      </c>
      <c r="AU204" s="235" t="s">
        <v>86</v>
      </c>
      <c r="AV204" s="233" t="s">
        <v>86</v>
      </c>
      <c r="AW204" s="233" t="s">
        <v>33</v>
      </c>
      <c r="AX204" s="233" t="s">
        <v>84</v>
      </c>
      <c r="AY204" s="235" t="s">
        <v>143</v>
      </c>
    </row>
    <row r="205" spans="1:65" s="66" customFormat="1" ht="16.5" customHeight="1">
      <c r="A205" s="60"/>
      <c r="B205" s="61"/>
      <c r="C205" s="253" t="s">
        <v>276</v>
      </c>
      <c r="D205" s="253" t="s">
        <v>224</v>
      </c>
      <c r="E205" s="254" t="s">
        <v>277</v>
      </c>
      <c r="F205" s="255" t="s">
        <v>278</v>
      </c>
      <c r="G205" s="256" t="s">
        <v>196</v>
      </c>
      <c r="H205" s="257">
        <v>41.31</v>
      </c>
      <c r="I205" s="25"/>
      <c r="J205" s="258">
        <f>ROUND(I205*H205,2)</f>
        <v>0</v>
      </c>
      <c r="K205" s="255" t="s">
        <v>149</v>
      </c>
      <c r="L205" s="259"/>
      <c r="M205" s="260" t="s">
        <v>1</v>
      </c>
      <c r="N205" s="261" t="s">
        <v>41</v>
      </c>
      <c r="O205" s="108"/>
      <c r="P205" s="225">
        <f>O205*H205</f>
        <v>0</v>
      </c>
      <c r="Q205" s="225">
        <v>0.08</v>
      </c>
      <c r="R205" s="225">
        <f>Q205*H205</f>
        <v>3.3048000000000002</v>
      </c>
      <c r="S205" s="225">
        <v>0</v>
      </c>
      <c r="T205" s="226">
        <f>S205*H205</f>
        <v>0</v>
      </c>
      <c r="U205" s="60"/>
      <c r="V205" s="60"/>
      <c r="W205" s="60"/>
      <c r="X205" s="60"/>
      <c r="Y205" s="60"/>
      <c r="Z205" s="60"/>
      <c r="AA205" s="60"/>
      <c r="AB205" s="60"/>
      <c r="AC205" s="60"/>
      <c r="AD205" s="60"/>
      <c r="AE205" s="60"/>
      <c r="AR205" s="227" t="s">
        <v>193</v>
      </c>
      <c r="AT205" s="227" t="s">
        <v>224</v>
      </c>
      <c r="AU205" s="227" t="s">
        <v>86</v>
      </c>
      <c r="AY205" s="42" t="s">
        <v>143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42" t="s">
        <v>84</v>
      </c>
      <c r="BK205" s="228">
        <f>ROUND(I205*H205,2)</f>
        <v>0</v>
      </c>
      <c r="BL205" s="42" t="s">
        <v>150</v>
      </c>
      <c r="BM205" s="227" t="s">
        <v>279</v>
      </c>
    </row>
    <row r="206" spans="1:65" s="66" customFormat="1" ht="11.25">
      <c r="A206" s="60"/>
      <c r="B206" s="61"/>
      <c r="C206" s="60"/>
      <c r="D206" s="229" t="s">
        <v>152</v>
      </c>
      <c r="E206" s="60"/>
      <c r="F206" s="230" t="s">
        <v>278</v>
      </c>
      <c r="G206" s="60"/>
      <c r="H206" s="60"/>
      <c r="I206" s="60"/>
      <c r="J206" s="60"/>
      <c r="K206" s="60"/>
      <c r="L206" s="61"/>
      <c r="M206" s="231"/>
      <c r="N206" s="232"/>
      <c r="O206" s="108"/>
      <c r="P206" s="108"/>
      <c r="Q206" s="108"/>
      <c r="R206" s="108"/>
      <c r="S206" s="108"/>
      <c r="T206" s="109"/>
      <c r="U206" s="60"/>
      <c r="V206" s="60"/>
      <c r="W206" s="60"/>
      <c r="X206" s="60"/>
      <c r="Y206" s="60"/>
      <c r="Z206" s="60"/>
      <c r="AA206" s="60"/>
      <c r="AB206" s="60"/>
      <c r="AC206" s="60"/>
      <c r="AD206" s="60"/>
      <c r="AE206" s="60"/>
      <c r="AT206" s="42" t="s">
        <v>152</v>
      </c>
      <c r="AU206" s="42" t="s">
        <v>86</v>
      </c>
    </row>
    <row r="207" spans="1:65" s="233" customFormat="1" ht="11.25">
      <c r="B207" s="234"/>
      <c r="D207" s="229" t="s">
        <v>154</v>
      </c>
      <c r="E207" s="235" t="s">
        <v>1</v>
      </c>
      <c r="F207" s="236" t="s">
        <v>280</v>
      </c>
      <c r="H207" s="237">
        <v>40.5</v>
      </c>
      <c r="L207" s="234"/>
      <c r="M207" s="238"/>
      <c r="N207" s="239"/>
      <c r="O207" s="239"/>
      <c r="P207" s="239"/>
      <c r="Q207" s="239"/>
      <c r="R207" s="239"/>
      <c r="S207" s="239"/>
      <c r="T207" s="240"/>
      <c r="AT207" s="235" t="s">
        <v>154</v>
      </c>
      <c r="AU207" s="235" t="s">
        <v>86</v>
      </c>
      <c r="AV207" s="233" t="s">
        <v>86</v>
      </c>
      <c r="AW207" s="233" t="s">
        <v>33</v>
      </c>
      <c r="AX207" s="233" t="s">
        <v>84</v>
      </c>
      <c r="AY207" s="235" t="s">
        <v>143</v>
      </c>
    </row>
    <row r="208" spans="1:65" s="233" customFormat="1" ht="11.25">
      <c r="B208" s="234"/>
      <c r="D208" s="229" t="s">
        <v>154</v>
      </c>
      <c r="F208" s="236" t="s">
        <v>281</v>
      </c>
      <c r="H208" s="237">
        <v>41.31</v>
      </c>
      <c r="L208" s="234"/>
      <c r="M208" s="238"/>
      <c r="N208" s="239"/>
      <c r="O208" s="239"/>
      <c r="P208" s="239"/>
      <c r="Q208" s="239"/>
      <c r="R208" s="239"/>
      <c r="S208" s="239"/>
      <c r="T208" s="240"/>
      <c r="AT208" s="235" t="s">
        <v>154</v>
      </c>
      <c r="AU208" s="235" t="s">
        <v>86</v>
      </c>
      <c r="AV208" s="233" t="s">
        <v>86</v>
      </c>
      <c r="AW208" s="233" t="s">
        <v>3</v>
      </c>
      <c r="AX208" s="233" t="s">
        <v>84</v>
      </c>
      <c r="AY208" s="235" t="s">
        <v>143</v>
      </c>
    </row>
    <row r="209" spans="1:65" s="66" customFormat="1" ht="24.2" customHeight="1">
      <c r="A209" s="60"/>
      <c r="B209" s="61"/>
      <c r="C209" s="253" t="s">
        <v>282</v>
      </c>
      <c r="D209" s="253" t="s">
        <v>224</v>
      </c>
      <c r="E209" s="254" t="s">
        <v>283</v>
      </c>
      <c r="F209" s="255" t="s">
        <v>284</v>
      </c>
      <c r="G209" s="256" t="s">
        <v>196</v>
      </c>
      <c r="H209" s="257">
        <v>3</v>
      </c>
      <c r="I209" s="25"/>
      <c r="J209" s="258">
        <f>ROUND(I209*H209,2)</f>
        <v>0</v>
      </c>
      <c r="K209" s="255" t="s">
        <v>149</v>
      </c>
      <c r="L209" s="259"/>
      <c r="M209" s="260" t="s">
        <v>1</v>
      </c>
      <c r="N209" s="261" t="s">
        <v>41</v>
      </c>
      <c r="O209" s="108"/>
      <c r="P209" s="225">
        <f>O209*H209</f>
        <v>0</v>
      </c>
      <c r="Q209" s="225">
        <v>6.5670000000000006E-2</v>
      </c>
      <c r="R209" s="225">
        <f>Q209*H209</f>
        <v>0.19701000000000002</v>
      </c>
      <c r="S209" s="225">
        <v>0</v>
      </c>
      <c r="T209" s="226">
        <f>S209*H209</f>
        <v>0</v>
      </c>
      <c r="U209" s="60"/>
      <c r="V209" s="60"/>
      <c r="W209" s="60"/>
      <c r="X209" s="60"/>
      <c r="Y209" s="60"/>
      <c r="Z209" s="60"/>
      <c r="AA209" s="60"/>
      <c r="AB209" s="60"/>
      <c r="AC209" s="60"/>
      <c r="AD209" s="60"/>
      <c r="AE209" s="60"/>
      <c r="AR209" s="227" t="s">
        <v>193</v>
      </c>
      <c r="AT209" s="227" t="s">
        <v>224</v>
      </c>
      <c r="AU209" s="227" t="s">
        <v>86</v>
      </c>
      <c r="AY209" s="42" t="s">
        <v>143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42" t="s">
        <v>84</v>
      </c>
      <c r="BK209" s="228">
        <f>ROUND(I209*H209,2)</f>
        <v>0</v>
      </c>
      <c r="BL209" s="42" t="s">
        <v>150</v>
      </c>
      <c r="BM209" s="227" t="s">
        <v>285</v>
      </c>
    </row>
    <row r="210" spans="1:65" s="66" customFormat="1" ht="11.25">
      <c r="A210" s="60"/>
      <c r="B210" s="61"/>
      <c r="C210" s="60"/>
      <c r="D210" s="229" t="s">
        <v>152</v>
      </c>
      <c r="E210" s="60"/>
      <c r="F210" s="230" t="s">
        <v>284</v>
      </c>
      <c r="G210" s="60"/>
      <c r="H210" s="60"/>
      <c r="I210" s="60"/>
      <c r="J210" s="60"/>
      <c r="K210" s="60"/>
      <c r="L210" s="61"/>
      <c r="M210" s="231"/>
      <c r="N210" s="232"/>
      <c r="O210" s="108"/>
      <c r="P210" s="108"/>
      <c r="Q210" s="108"/>
      <c r="R210" s="108"/>
      <c r="S210" s="108"/>
      <c r="T210" s="109"/>
      <c r="U210" s="60"/>
      <c r="V210" s="60"/>
      <c r="W210" s="60"/>
      <c r="X210" s="60"/>
      <c r="Y210" s="60"/>
      <c r="Z210" s="60"/>
      <c r="AA210" s="60"/>
      <c r="AB210" s="60"/>
      <c r="AC210" s="60"/>
      <c r="AD210" s="60"/>
      <c r="AE210" s="60"/>
      <c r="AT210" s="42" t="s">
        <v>152</v>
      </c>
      <c r="AU210" s="42" t="s">
        <v>86</v>
      </c>
    </row>
    <row r="211" spans="1:65" s="233" customFormat="1" ht="11.25">
      <c r="B211" s="234"/>
      <c r="D211" s="229" t="s">
        <v>154</v>
      </c>
      <c r="E211" s="235" t="s">
        <v>1</v>
      </c>
      <c r="F211" s="236" t="s">
        <v>286</v>
      </c>
      <c r="H211" s="237">
        <v>3</v>
      </c>
      <c r="L211" s="234"/>
      <c r="M211" s="238"/>
      <c r="N211" s="239"/>
      <c r="O211" s="239"/>
      <c r="P211" s="239"/>
      <c r="Q211" s="239"/>
      <c r="R211" s="239"/>
      <c r="S211" s="239"/>
      <c r="T211" s="240"/>
      <c r="AT211" s="235" t="s">
        <v>154</v>
      </c>
      <c r="AU211" s="235" t="s">
        <v>86</v>
      </c>
      <c r="AV211" s="233" t="s">
        <v>86</v>
      </c>
      <c r="AW211" s="233" t="s">
        <v>33</v>
      </c>
      <c r="AX211" s="233" t="s">
        <v>84</v>
      </c>
      <c r="AY211" s="235" t="s">
        <v>143</v>
      </c>
    </row>
    <row r="212" spans="1:65" s="66" customFormat="1" ht="24.2" customHeight="1">
      <c r="A212" s="60"/>
      <c r="B212" s="61"/>
      <c r="C212" s="253" t="s">
        <v>287</v>
      </c>
      <c r="D212" s="253" t="s">
        <v>224</v>
      </c>
      <c r="E212" s="254" t="s">
        <v>288</v>
      </c>
      <c r="F212" s="255" t="s">
        <v>289</v>
      </c>
      <c r="G212" s="256" t="s">
        <v>196</v>
      </c>
      <c r="H212" s="257">
        <v>24.3</v>
      </c>
      <c r="I212" s="25"/>
      <c r="J212" s="258">
        <f>ROUND(I212*H212,2)</f>
        <v>0</v>
      </c>
      <c r="K212" s="255" t="s">
        <v>149</v>
      </c>
      <c r="L212" s="259"/>
      <c r="M212" s="260" t="s">
        <v>1</v>
      </c>
      <c r="N212" s="261" t="s">
        <v>41</v>
      </c>
      <c r="O212" s="108"/>
      <c r="P212" s="225">
        <f>O212*H212</f>
        <v>0</v>
      </c>
      <c r="Q212" s="225">
        <v>4.8300000000000003E-2</v>
      </c>
      <c r="R212" s="225">
        <f>Q212*H212</f>
        <v>1.1736900000000001</v>
      </c>
      <c r="S212" s="225">
        <v>0</v>
      </c>
      <c r="T212" s="226">
        <f>S212*H212</f>
        <v>0</v>
      </c>
      <c r="U212" s="60"/>
      <c r="V212" s="60"/>
      <c r="W212" s="60"/>
      <c r="X212" s="60"/>
      <c r="Y212" s="60"/>
      <c r="Z212" s="60"/>
      <c r="AA212" s="60"/>
      <c r="AB212" s="60"/>
      <c r="AC212" s="60"/>
      <c r="AD212" s="60"/>
      <c r="AE212" s="60"/>
      <c r="AR212" s="227" t="s">
        <v>193</v>
      </c>
      <c r="AT212" s="227" t="s">
        <v>224</v>
      </c>
      <c r="AU212" s="227" t="s">
        <v>86</v>
      </c>
      <c r="AY212" s="42" t="s">
        <v>143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42" t="s">
        <v>84</v>
      </c>
      <c r="BK212" s="228">
        <f>ROUND(I212*H212,2)</f>
        <v>0</v>
      </c>
      <c r="BL212" s="42" t="s">
        <v>150</v>
      </c>
      <c r="BM212" s="227" t="s">
        <v>290</v>
      </c>
    </row>
    <row r="213" spans="1:65" s="66" customFormat="1" ht="11.25">
      <c r="A213" s="60"/>
      <c r="B213" s="61"/>
      <c r="C213" s="60"/>
      <c r="D213" s="229" t="s">
        <v>152</v>
      </c>
      <c r="E213" s="60"/>
      <c r="F213" s="230" t="s">
        <v>289</v>
      </c>
      <c r="G213" s="60"/>
      <c r="H213" s="60"/>
      <c r="I213" s="60"/>
      <c r="J213" s="60"/>
      <c r="K213" s="60"/>
      <c r="L213" s="61"/>
      <c r="M213" s="231"/>
      <c r="N213" s="232"/>
      <c r="O213" s="108"/>
      <c r="P213" s="108"/>
      <c r="Q213" s="108"/>
      <c r="R213" s="108"/>
      <c r="S213" s="108"/>
      <c r="T213" s="109"/>
      <c r="U213" s="60"/>
      <c r="V213" s="60"/>
      <c r="W213" s="60"/>
      <c r="X213" s="60"/>
      <c r="Y213" s="60"/>
      <c r="Z213" s="60"/>
      <c r="AA213" s="60"/>
      <c r="AB213" s="60"/>
      <c r="AC213" s="60"/>
      <c r="AD213" s="60"/>
      <c r="AE213" s="60"/>
      <c r="AT213" s="42" t="s">
        <v>152</v>
      </c>
      <c r="AU213" s="42" t="s">
        <v>86</v>
      </c>
    </row>
    <row r="214" spans="1:65" s="233" customFormat="1" ht="11.25">
      <c r="B214" s="234"/>
      <c r="D214" s="229" t="s">
        <v>154</v>
      </c>
      <c r="E214" s="235" t="s">
        <v>1</v>
      </c>
      <c r="F214" s="236" t="s">
        <v>291</v>
      </c>
      <c r="H214" s="237">
        <v>24.3</v>
      </c>
      <c r="L214" s="234"/>
      <c r="M214" s="238"/>
      <c r="N214" s="239"/>
      <c r="O214" s="239"/>
      <c r="P214" s="239"/>
      <c r="Q214" s="239"/>
      <c r="R214" s="239"/>
      <c r="S214" s="239"/>
      <c r="T214" s="240"/>
      <c r="AT214" s="235" t="s">
        <v>154</v>
      </c>
      <c r="AU214" s="235" t="s">
        <v>86</v>
      </c>
      <c r="AV214" s="233" t="s">
        <v>86</v>
      </c>
      <c r="AW214" s="233" t="s">
        <v>33</v>
      </c>
      <c r="AX214" s="233" t="s">
        <v>84</v>
      </c>
      <c r="AY214" s="235" t="s">
        <v>143</v>
      </c>
    </row>
    <row r="215" spans="1:65" s="66" customFormat="1" ht="33" customHeight="1">
      <c r="A215" s="60"/>
      <c r="B215" s="61"/>
      <c r="C215" s="217" t="s">
        <v>292</v>
      </c>
      <c r="D215" s="217" t="s">
        <v>145</v>
      </c>
      <c r="E215" s="218" t="s">
        <v>293</v>
      </c>
      <c r="F215" s="219" t="s">
        <v>294</v>
      </c>
      <c r="G215" s="220" t="s">
        <v>196</v>
      </c>
      <c r="H215" s="221">
        <v>218.6</v>
      </c>
      <c r="I215" s="23"/>
      <c r="J215" s="222">
        <f>ROUND(I215*H215,2)</f>
        <v>0</v>
      </c>
      <c r="K215" s="219" t="s">
        <v>149</v>
      </c>
      <c r="L215" s="61"/>
      <c r="M215" s="223" t="s">
        <v>1</v>
      </c>
      <c r="N215" s="224" t="s">
        <v>41</v>
      </c>
      <c r="O215" s="108"/>
      <c r="P215" s="225">
        <f>O215*H215</f>
        <v>0</v>
      </c>
      <c r="Q215" s="225">
        <v>0.14041999999999999</v>
      </c>
      <c r="R215" s="225">
        <f>Q215*H215</f>
        <v>30.695811999999997</v>
      </c>
      <c r="S215" s="225">
        <v>0</v>
      </c>
      <c r="T215" s="226">
        <f>S215*H215</f>
        <v>0</v>
      </c>
      <c r="U215" s="60"/>
      <c r="V215" s="60"/>
      <c r="W215" s="60"/>
      <c r="X215" s="60"/>
      <c r="Y215" s="60"/>
      <c r="Z215" s="60"/>
      <c r="AA215" s="60"/>
      <c r="AB215" s="60"/>
      <c r="AC215" s="60"/>
      <c r="AD215" s="60"/>
      <c r="AE215" s="60"/>
      <c r="AR215" s="227" t="s">
        <v>150</v>
      </c>
      <c r="AT215" s="227" t="s">
        <v>145</v>
      </c>
      <c r="AU215" s="227" t="s">
        <v>86</v>
      </c>
      <c r="AY215" s="42" t="s">
        <v>143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42" t="s">
        <v>84</v>
      </c>
      <c r="BK215" s="228">
        <f>ROUND(I215*H215,2)</f>
        <v>0</v>
      </c>
      <c r="BL215" s="42" t="s">
        <v>150</v>
      </c>
      <c r="BM215" s="227" t="s">
        <v>295</v>
      </c>
    </row>
    <row r="216" spans="1:65" s="66" customFormat="1" ht="29.25">
      <c r="A216" s="60"/>
      <c r="B216" s="61"/>
      <c r="C216" s="60"/>
      <c r="D216" s="229" t="s">
        <v>152</v>
      </c>
      <c r="E216" s="60"/>
      <c r="F216" s="230" t="s">
        <v>296</v>
      </c>
      <c r="G216" s="60"/>
      <c r="H216" s="60"/>
      <c r="I216" s="60"/>
      <c r="J216" s="60"/>
      <c r="K216" s="60"/>
      <c r="L216" s="61"/>
      <c r="M216" s="231"/>
      <c r="N216" s="232"/>
      <c r="O216" s="108"/>
      <c r="P216" s="108"/>
      <c r="Q216" s="108"/>
      <c r="R216" s="108"/>
      <c r="S216" s="108"/>
      <c r="T216" s="109"/>
      <c r="U216" s="60"/>
      <c r="V216" s="60"/>
      <c r="W216" s="60"/>
      <c r="X216" s="60"/>
      <c r="Y216" s="60"/>
      <c r="Z216" s="60"/>
      <c r="AA216" s="60"/>
      <c r="AB216" s="60"/>
      <c r="AC216" s="60"/>
      <c r="AD216" s="60"/>
      <c r="AE216" s="60"/>
      <c r="AT216" s="42" t="s">
        <v>152</v>
      </c>
      <c r="AU216" s="42" t="s">
        <v>86</v>
      </c>
    </row>
    <row r="217" spans="1:65" s="233" customFormat="1" ht="22.5">
      <c r="B217" s="234"/>
      <c r="D217" s="229" t="s">
        <v>154</v>
      </c>
      <c r="E217" s="235" t="s">
        <v>90</v>
      </c>
      <c r="F217" s="236" t="s">
        <v>297</v>
      </c>
      <c r="H217" s="237">
        <v>218.6</v>
      </c>
      <c r="L217" s="234"/>
      <c r="M217" s="238"/>
      <c r="N217" s="239"/>
      <c r="O217" s="239"/>
      <c r="P217" s="239"/>
      <c r="Q217" s="239"/>
      <c r="R217" s="239"/>
      <c r="S217" s="239"/>
      <c r="T217" s="240"/>
      <c r="AT217" s="235" t="s">
        <v>154</v>
      </c>
      <c r="AU217" s="235" t="s">
        <v>86</v>
      </c>
      <c r="AV217" s="233" t="s">
        <v>86</v>
      </c>
      <c r="AW217" s="233" t="s">
        <v>33</v>
      </c>
      <c r="AX217" s="233" t="s">
        <v>84</v>
      </c>
      <c r="AY217" s="235" t="s">
        <v>143</v>
      </c>
    </row>
    <row r="218" spans="1:65" s="66" customFormat="1" ht="16.5" customHeight="1">
      <c r="A218" s="60"/>
      <c r="B218" s="61"/>
      <c r="C218" s="253" t="s">
        <v>298</v>
      </c>
      <c r="D218" s="253" t="s">
        <v>224</v>
      </c>
      <c r="E218" s="254" t="s">
        <v>299</v>
      </c>
      <c r="F218" s="255" t="s">
        <v>300</v>
      </c>
      <c r="G218" s="256" t="s">
        <v>196</v>
      </c>
      <c r="H218" s="257">
        <v>222.97200000000001</v>
      </c>
      <c r="I218" s="25"/>
      <c r="J218" s="258">
        <f>ROUND(I218*H218,2)</f>
        <v>0</v>
      </c>
      <c r="K218" s="255" t="s">
        <v>149</v>
      </c>
      <c r="L218" s="259"/>
      <c r="M218" s="260" t="s">
        <v>1</v>
      </c>
      <c r="N218" s="261" t="s">
        <v>41</v>
      </c>
      <c r="O218" s="108"/>
      <c r="P218" s="225">
        <f>O218*H218</f>
        <v>0</v>
      </c>
      <c r="Q218" s="225">
        <v>4.4999999999999998E-2</v>
      </c>
      <c r="R218" s="225">
        <f>Q218*H218</f>
        <v>10.03374</v>
      </c>
      <c r="S218" s="225">
        <v>0</v>
      </c>
      <c r="T218" s="226">
        <f>S218*H218</f>
        <v>0</v>
      </c>
      <c r="U218" s="60"/>
      <c r="V218" s="60"/>
      <c r="W218" s="60"/>
      <c r="X218" s="60"/>
      <c r="Y218" s="60"/>
      <c r="Z218" s="60"/>
      <c r="AA218" s="60"/>
      <c r="AB218" s="60"/>
      <c r="AC218" s="60"/>
      <c r="AD218" s="60"/>
      <c r="AE218" s="60"/>
      <c r="AR218" s="227" t="s">
        <v>193</v>
      </c>
      <c r="AT218" s="227" t="s">
        <v>224</v>
      </c>
      <c r="AU218" s="227" t="s">
        <v>86</v>
      </c>
      <c r="AY218" s="42" t="s">
        <v>143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42" t="s">
        <v>84</v>
      </c>
      <c r="BK218" s="228">
        <f>ROUND(I218*H218,2)</f>
        <v>0</v>
      </c>
      <c r="BL218" s="42" t="s">
        <v>150</v>
      </c>
      <c r="BM218" s="227" t="s">
        <v>301</v>
      </c>
    </row>
    <row r="219" spans="1:65" s="66" customFormat="1" ht="11.25">
      <c r="A219" s="60"/>
      <c r="B219" s="61"/>
      <c r="C219" s="60"/>
      <c r="D219" s="229" t="s">
        <v>152</v>
      </c>
      <c r="E219" s="60"/>
      <c r="F219" s="230" t="s">
        <v>300</v>
      </c>
      <c r="G219" s="60"/>
      <c r="H219" s="60"/>
      <c r="I219" s="60"/>
      <c r="J219" s="60"/>
      <c r="K219" s="60"/>
      <c r="L219" s="61"/>
      <c r="M219" s="231"/>
      <c r="N219" s="232"/>
      <c r="O219" s="108"/>
      <c r="P219" s="108"/>
      <c r="Q219" s="108"/>
      <c r="R219" s="108"/>
      <c r="S219" s="108"/>
      <c r="T219" s="109"/>
      <c r="U219" s="60"/>
      <c r="V219" s="60"/>
      <c r="W219" s="60"/>
      <c r="X219" s="60"/>
      <c r="Y219" s="60"/>
      <c r="Z219" s="60"/>
      <c r="AA219" s="60"/>
      <c r="AB219" s="60"/>
      <c r="AC219" s="60"/>
      <c r="AD219" s="60"/>
      <c r="AE219" s="60"/>
      <c r="AT219" s="42" t="s">
        <v>152</v>
      </c>
      <c r="AU219" s="42" t="s">
        <v>86</v>
      </c>
    </row>
    <row r="220" spans="1:65" s="233" customFormat="1" ht="11.25">
      <c r="B220" s="234"/>
      <c r="D220" s="229" t="s">
        <v>154</v>
      </c>
      <c r="F220" s="236" t="s">
        <v>302</v>
      </c>
      <c r="H220" s="237">
        <v>222.97200000000001</v>
      </c>
      <c r="L220" s="234"/>
      <c r="M220" s="238"/>
      <c r="N220" s="239"/>
      <c r="O220" s="239"/>
      <c r="P220" s="239"/>
      <c r="Q220" s="239"/>
      <c r="R220" s="239"/>
      <c r="S220" s="239"/>
      <c r="T220" s="240"/>
      <c r="AT220" s="235" t="s">
        <v>154</v>
      </c>
      <c r="AU220" s="235" t="s">
        <v>86</v>
      </c>
      <c r="AV220" s="233" t="s">
        <v>86</v>
      </c>
      <c r="AW220" s="233" t="s">
        <v>3</v>
      </c>
      <c r="AX220" s="233" t="s">
        <v>84</v>
      </c>
      <c r="AY220" s="235" t="s">
        <v>143</v>
      </c>
    </row>
    <row r="221" spans="1:65" s="66" customFormat="1" ht="16.5" customHeight="1">
      <c r="A221" s="60"/>
      <c r="B221" s="61"/>
      <c r="C221" s="217" t="s">
        <v>303</v>
      </c>
      <c r="D221" s="217" t="s">
        <v>145</v>
      </c>
      <c r="E221" s="218" t="s">
        <v>304</v>
      </c>
      <c r="F221" s="219" t="s">
        <v>305</v>
      </c>
      <c r="G221" s="220" t="s">
        <v>196</v>
      </c>
      <c r="H221" s="221">
        <v>4</v>
      </c>
      <c r="I221" s="23"/>
      <c r="J221" s="222">
        <f>ROUND(I221*H221,2)</f>
        <v>0</v>
      </c>
      <c r="K221" s="219" t="s">
        <v>149</v>
      </c>
      <c r="L221" s="61"/>
      <c r="M221" s="223" t="s">
        <v>1</v>
      </c>
      <c r="N221" s="224" t="s">
        <v>41</v>
      </c>
      <c r="O221" s="108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60"/>
      <c r="V221" s="60"/>
      <c r="W221" s="60"/>
      <c r="X221" s="60"/>
      <c r="Y221" s="60"/>
      <c r="Z221" s="60"/>
      <c r="AA221" s="60"/>
      <c r="AB221" s="60"/>
      <c r="AC221" s="60"/>
      <c r="AD221" s="60"/>
      <c r="AE221" s="60"/>
      <c r="AR221" s="227" t="s">
        <v>150</v>
      </c>
      <c r="AT221" s="227" t="s">
        <v>145</v>
      </c>
      <c r="AU221" s="227" t="s">
        <v>86</v>
      </c>
      <c r="AY221" s="42" t="s">
        <v>143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42" t="s">
        <v>84</v>
      </c>
      <c r="BK221" s="228">
        <f>ROUND(I221*H221,2)</f>
        <v>0</v>
      </c>
      <c r="BL221" s="42" t="s">
        <v>150</v>
      </c>
      <c r="BM221" s="227" t="s">
        <v>306</v>
      </c>
    </row>
    <row r="222" spans="1:65" s="66" customFormat="1" ht="19.5">
      <c r="A222" s="60"/>
      <c r="B222" s="61"/>
      <c r="C222" s="60"/>
      <c r="D222" s="229" t="s">
        <v>152</v>
      </c>
      <c r="E222" s="60"/>
      <c r="F222" s="230" t="s">
        <v>307</v>
      </c>
      <c r="G222" s="60"/>
      <c r="H222" s="60"/>
      <c r="I222" s="60"/>
      <c r="J222" s="60"/>
      <c r="K222" s="60"/>
      <c r="L222" s="61"/>
      <c r="M222" s="231"/>
      <c r="N222" s="232"/>
      <c r="O222" s="108"/>
      <c r="P222" s="108"/>
      <c r="Q222" s="108"/>
      <c r="R222" s="108"/>
      <c r="S222" s="108"/>
      <c r="T222" s="109"/>
      <c r="U222" s="60"/>
      <c r="V222" s="60"/>
      <c r="W222" s="60"/>
      <c r="X222" s="60"/>
      <c r="Y222" s="60"/>
      <c r="Z222" s="60"/>
      <c r="AA222" s="60"/>
      <c r="AB222" s="60"/>
      <c r="AC222" s="60"/>
      <c r="AD222" s="60"/>
      <c r="AE222" s="60"/>
      <c r="AT222" s="42" t="s">
        <v>152</v>
      </c>
      <c r="AU222" s="42" t="s">
        <v>86</v>
      </c>
    </row>
    <row r="223" spans="1:65" s="233" customFormat="1" ht="11.25">
      <c r="B223" s="234"/>
      <c r="D223" s="229" t="s">
        <v>154</v>
      </c>
      <c r="E223" s="235" t="s">
        <v>1</v>
      </c>
      <c r="F223" s="236" t="s">
        <v>150</v>
      </c>
      <c r="H223" s="237">
        <v>4</v>
      </c>
      <c r="L223" s="234"/>
      <c r="M223" s="238"/>
      <c r="N223" s="239"/>
      <c r="O223" s="239"/>
      <c r="P223" s="239"/>
      <c r="Q223" s="239"/>
      <c r="R223" s="239"/>
      <c r="S223" s="239"/>
      <c r="T223" s="240"/>
      <c r="AT223" s="235" t="s">
        <v>154</v>
      </c>
      <c r="AU223" s="235" t="s">
        <v>86</v>
      </c>
      <c r="AV223" s="233" t="s">
        <v>86</v>
      </c>
      <c r="AW223" s="233" t="s">
        <v>33</v>
      </c>
      <c r="AX223" s="233" t="s">
        <v>84</v>
      </c>
      <c r="AY223" s="235" t="s">
        <v>143</v>
      </c>
    </row>
    <row r="224" spans="1:65" s="66" customFormat="1" ht="24.2" customHeight="1">
      <c r="A224" s="60"/>
      <c r="B224" s="61"/>
      <c r="C224" s="217" t="s">
        <v>308</v>
      </c>
      <c r="D224" s="217" t="s">
        <v>145</v>
      </c>
      <c r="E224" s="218" t="s">
        <v>309</v>
      </c>
      <c r="F224" s="219" t="s">
        <v>310</v>
      </c>
      <c r="G224" s="220" t="s">
        <v>196</v>
      </c>
      <c r="H224" s="221">
        <v>41.5</v>
      </c>
      <c r="I224" s="23"/>
      <c r="J224" s="222">
        <f>ROUND(I224*H224,2)</f>
        <v>0</v>
      </c>
      <c r="K224" s="219" t="s">
        <v>149</v>
      </c>
      <c r="L224" s="61"/>
      <c r="M224" s="223" t="s">
        <v>1</v>
      </c>
      <c r="N224" s="224" t="s">
        <v>41</v>
      </c>
      <c r="O224" s="108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60"/>
      <c r="V224" s="60"/>
      <c r="W224" s="60"/>
      <c r="X224" s="60"/>
      <c r="Y224" s="60"/>
      <c r="Z224" s="60"/>
      <c r="AA224" s="60"/>
      <c r="AB224" s="60"/>
      <c r="AC224" s="60"/>
      <c r="AD224" s="60"/>
      <c r="AE224" s="60"/>
      <c r="AR224" s="227" t="s">
        <v>150</v>
      </c>
      <c r="AT224" s="227" t="s">
        <v>145</v>
      </c>
      <c r="AU224" s="227" t="s">
        <v>86</v>
      </c>
      <c r="AY224" s="42" t="s">
        <v>143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42" t="s">
        <v>84</v>
      </c>
      <c r="BK224" s="228">
        <f>ROUND(I224*H224,2)</f>
        <v>0</v>
      </c>
      <c r="BL224" s="42" t="s">
        <v>150</v>
      </c>
      <c r="BM224" s="227" t="s">
        <v>311</v>
      </c>
    </row>
    <row r="225" spans="1:65" s="66" customFormat="1" ht="19.5">
      <c r="A225" s="60"/>
      <c r="B225" s="61"/>
      <c r="C225" s="60"/>
      <c r="D225" s="229" t="s">
        <v>152</v>
      </c>
      <c r="E225" s="60"/>
      <c r="F225" s="230" t="s">
        <v>312</v>
      </c>
      <c r="G225" s="60"/>
      <c r="H225" s="60"/>
      <c r="I225" s="60"/>
      <c r="J225" s="60"/>
      <c r="K225" s="60"/>
      <c r="L225" s="61"/>
      <c r="M225" s="231"/>
      <c r="N225" s="232"/>
      <c r="O225" s="108"/>
      <c r="P225" s="108"/>
      <c r="Q225" s="108"/>
      <c r="R225" s="108"/>
      <c r="S225" s="108"/>
      <c r="T225" s="109"/>
      <c r="U225" s="60"/>
      <c r="V225" s="60"/>
      <c r="W225" s="60"/>
      <c r="X225" s="60"/>
      <c r="Y225" s="60"/>
      <c r="Z225" s="60"/>
      <c r="AA225" s="60"/>
      <c r="AB225" s="60"/>
      <c r="AC225" s="60"/>
      <c r="AD225" s="60"/>
      <c r="AE225" s="60"/>
      <c r="AT225" s="42" t="s">
        <v>152</v>
      </c>
      <c r="AU225" s="42" t="s">
        <v>86</v>
      </c>
    </row>
    <row r="226" spans="1:65" s="233" customFormat="1" ht="11.25">
      <c r="B226" s="234"/>
      <c r="D226" s="229" t="s">
        <v>154</v>
      </c>
      <c r="E226" s="235" t="s">
        <v>1</v>
      </c>
      <c r="F226" s="236" t="s">
        <v>313</v>
      </c>
      <c r="H226" s="237">
        <v>41.5</v>
      </c>
      <c r="L226" s="234"/>
      <c r="M226" s="238"/>
      <c r="N226" s="239"/>
      <c r="O226" s="239"/>
      <c r="P226" s="239"/>
      <c r="Q226" s="239"/>
      <c r="R226" s="239"/>
      <c r="S226" s="239"/>
      <c r="T226" s="240"/>
      <c r="AT226" s="235" t="s">
        <v>154</v>
      </c>
      <c r="AU226" s="235" t="s">
        <v>86</v>
      </c>
      <c r="AV226" s="233" t="s">
        <v>86</v>
      </c>
      <c r="AW226" s="233" t="s">
        <v>33</v>
      </c>
      <c r="AX226" s="233" t="s">
        <v>84</v>
      </c>
      <c r="AY226" s="235" t="s">
        <v>143</v>
      </c>
    </row>
    <row r="227" spans="1:65" s="66" customFormat="1" ht="16.5" customHeight="1">
      <c r="A227" s="60"/>
      <c r="B227" s="61"/>
      <c r="C227" s="217" t="s">
        <v>314</v>
      </c>
      <c r="D227" s="217" t="s">
        <v>145</v>
      </c>
      <c r="E227" s="218" t="s">
        <v>315</v>
      </c>
      <c r="F227" s="219" t="s">
        <v>316</v>
      </c>
      <c r="G227" s="220" t="s">
        <v>204</v>
      </c>
      <c r="H227" s="221">
        <v>2.56</v>
      </c>
      <c r="I227" s="23"/>
      <c r="J227" s="222">
        <f>ROUND(I227*H227,2)</f>
        <v>0</v>
      </c>
      <c r="K227" s="219" t="s">
        <v>149</v>
      </c>
      <c r="L227" s="61"/>
      <c r="M227" s="223" t="s">
        <v>1</v>
      </c>
      <c r="N227" s="224" t="s">
        <v>41</v>
      </c>
      <c r="O227" s="108"/>
      <c r="P227" s="225">
        <f>O227*H227</f>
        <v>0</v>
      </c>
      <c r="Q227" s="225">
        <v>0</v>
      </c>
      <c r="R227" s="225">
        <f>Q227*H227</f>
        <v>0</v>
      </c>
      <c r="S227" s="225">
        <v>2</v>
      </c>
      <c r="T227" s="226">
        <f>S227*H227</f>
        <v>5.12</v>
      </c>
      <c r="U227" s="60"/>
      <c r="V227" s="60"/>
      <c r="W227" s="60"/>
      <c r="X227" s="60"/>
      <c r="Y227" s="60"/>
      <c r="Z227" s="60"/>
      <c r="AA227" s="60"/>
      <c r="AB227" s="60"/>
      <c r="AC227" s="60"/>
      <c r="AD227" s="60"/>
      <c r="AE227" s="60"/>
      <c r="AR227" s="227" t="s">
        <v>150</v>
      </c>
      <c r="AT227" s="227" t="s">
        <v>145</v>
      </c>
      <c r="AU227" s="227" t="s">
        <v>86</v>
      </c>
      <c r="AY227" s="42" t="s">
        <v>143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42" t="s">
        <v>84</v>
      </c>
      <c r="BK227" s="228">
        <f>ROUND(I227*H227,2)</f>
        <v>0</v>
      </c>
      <c r="BL227" s="42" t="s">
        <v>150</v>
      </c>
      <c r="BM227" s="227" t="s">
        <v>317</v>
      </c>
    </row>
    <row r="228" spans="1:65" s="66" customFormat="1" ht="11.25">
      <c r="A228" s="60"/>
      <c r="B228" s="61"/>
      <c r="C228" s="60"/>
      <c r="D228" s="229" t="s">
        <v>152</v>
      </c>
      <c r="E228" s="60"/>
      <c r="F228" s="230" t="s">
        <v>316</v>
      </c>
      <c r="G228" s="60"/>
      <c r="H228" s="60"/>
      <c r="I228" s="60"/>
      <c r="J228" s="60"/>
      <c r="K228" s="60"/>
      <c r="L228" s="61"/>
      <c r="M228" s="231"/>
      <c r="N228" s="232"/>
      <c r="O228" s="108"/>
      <c r="P228" s="108"/>
      <c r="Q228" s="108"/>
      <c r="R228" s="108"/>
      <c r="S228" s="108"/>
      <c r="T228" s="109"/>
      <c r="U228" s="60"/>
      <c r="V228" s="60"/>
      <c r="W228" s="60"/>
      <c r="X228" s="60"/>
      <c r="Y228" s="60"/>
      <c r="Z228" s="60"/>
      <c r="AA228" s="60"/>
      <c r="AB228" s="60"/>
      <c r="AC228" s="60"/>
      <c r="AD228" s="60"/>
      <c r="AE228" s="60"/>
      <c r="AT228" s="42" t="s">
        <v>152</v>
      </c>
      <c r="AU228" s="42" t="s">
        <v>86</v>
      </c>
    </row>
    <row r="229" spans="1:65" s="233" customFormat="1" ht="11.25">
      <c r="B229" s="234"/>
      <c r="D229" s="229" t="s">
        <v>154</v>
      </c>
      <c r="E229" s="235" t="s">
        <v>1</v>
      </c>
      <c r="F229" s="236" t="s">
        <v>318</v>
      </c>
      <c r="H229" s="237">
        <v>2.56</v>
      </c>
      <c r="L229" s="234"/>
      <c r="M229" s="238"/>
      <c r="N229" s="239"/>
      <c r="O229" s="239"/>
      <c r="P229" s="239"/>
      <c r="Q229" s="239"/>
      <c r="R229" s="239"/>
      <c r="S229" s="239"/>
      <c r="T229" s="240"/>
      <c r="AT229" s="235" t="s">
        <v>154</v>
      </c>
      <c r="AU229" s="235" t="s">
        <v>86</v>
      </c>
      <c r="AV229" s="233" t="s">
        <v>86</v>
      </c>
      <c r="AW229" s="233" t="s">
        <v>33</v>
      </c>
      <c r="AX229" s="233" t="s">
        <v>84</v>
      </c>
      <c r="AY229" s="235" t="s">
        <v>143</v>
      </c>
    </row>
    <row r="230" spans="1:65" s="66" customFormat="1" ht="24.2" customHeight="1">
      <c r="A230" s="60"/>
      <c r="B230" s="61"/>
      <c r="C230" s="217" t="s">
        <v>319</v>
      </c>
      <c r="D230" s="217" t="s">
        <v>145</v>
      </c>
      <c r="E230" s="218" t="s">
        <v>320</v>
      </c>
      <c r="F230" s="219" t="s">
        <v>321</v>
      </c>
      <c r="G230" s="220" t="s">
        <v>196</v>
      </c>
      <c r="H230" s="221">
        <v>3</v>
      </c>
      <c r="I230" s="23"/>
      <c r="J230" s="222">
        <f>ROUND(I230*H230,2)</f>
        <v>0</v>
      </c>
      <c r="K230" s="219" t="s">
        <v>149</v>
      </c>
      <c r="L230" s="61"/>
      <c r="M230" s="223" t="s">
        <v>1</v>
      </c>
      <c r="N230" s="224" t="s">
        <v>41</v>
      </c>
      <c r="O230" s="108"/>
      <c r="P230" s="225">
        <f>O230*H230</f>
        <v>0</v>
      </c>
      <c r="Q230" s="225">
        <v>0</v>
      </c>
      <c r="R230" s="225">
        <f>Q230*H230</f>
        <v>0</v>
      </c>
      <c r="S230" s="225">
        <v>3.5000000000000003E-2</v>
      </c>
      <c r="T230" s="226">
        <f>S230*H230</f>
        <v>0.10500000000000001</v>
      </c>
      <c r="U230" s="60"/>
      <c r="V230" s="60"/>
      <c r="W230" s="60"/>
      <c r="X230" s="60"/>
      <c r="Y230" s="60"/>
      <c r="Z230" s="60"/>
      <c r="AA230" s="60"/>
      <c r="AB230" s="60"/>
      <c r="AC230" s="60"/>
      <c r="AD230" s="60"/>
      <c r="AE230" s="60"/>
      <c r="AR230" s="227" t="s">
        <v>150</v>
      </c>
      <c r="AT230" s="227" t="s">
        <v>145</v>
      </c>
      <c r="AU230" s="227" t="s">
        <v>86</v>
      </c>
      <c r="AY230" s="42" t="s">
        <v>143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42" t="s">
        <v>84</v>
      </c>
      <c r="BK230" s="228">
        <f>ROUND(I230*H230,2)</f>
        <v>0</v>
      </c>
      <c r="BL230" s="42" t="s">
        <v>150</v>
      </c>
      <c r="BM230" s="227" t="s">
        <v>322</v>
      </c>
    </row>
    <row r="231" spans="1:65" s="66" customFormat="1" ht="48.75">
      <c r="A231" s="60"/>
      <c r="B231" s="61"/>
      <c r="C231" s="60"/>
      <c r="D231" s="229" t="s">
        <v>152</v>
      </c>
      <c r="E231" s="60"/>
      <c r="F231" s="230" t="s">
        <v>323</v>
      </c>
      <c r="G231" s="60"/>
      <c r="H231" s="60"/>
      <c r="I231" s="60"/>
      <c r="J231" s="60"/>
      <c r="K231" s="60"/>
      <c r="L231" s="61"/>
      <c r="M231" s="231"/>
      <c r="N231" s="232"/>
      <c r="O231" s="108"/>
      <c r="P231" s="108"/>
      <c r="Q231" s="108"/>
      <c r="R231" s="108"/>
      <c r="S231" s="108"/>
      <c r="T231" s="109"/>
      <c r="U231" s="60"/>
      <c r="V231" s="60"/>
      <c r="W231" s="60"/>
      <c r="X231" s="60"/>
      <c r="Y231" s="60"/>
      <c r="Z231" s="60"/>
      <c r="AA231" s="60"/>
      <c r="AB231" s="60"/>
      <c r="AC231" s="60"/>
      <c r="AD231" s="60"/>
      <c r="AE231" s="60"/>
      <c r="AT231" s="42" t="s">
        <v>152</v>
      </c>
      <c r="AU231" s="42" t="s">
        <v>86</v>
      </c>
    </row>
    <row r="232" spans="1:65" s="233" customFormat="1" ht="11.25">
      <c r="B232" s="234"/>
      <c r="D232" s="229" t="s">
        <v>154</v>
      </c>
      <c r="E232" s="235" t="s">
        <v>1</v>
      </c>
      <c r="F232" s="236" t="s">
        <v>161</v>
      </c>
      <c r="H232" s="237">
        <v>3</v>
      </c>
      <c r="L232" s="234"/>
      <c r="M232" s="238"/>
      <c r="N232" s="239"/>
      <c r="O232" s="239"/>
      <c r="P232" s="239"/>
      <c r="Q232" s="239"/>
      <c r="R232" s="239"/>
      <c r="S232" s="239"/>
      <c r="T232" s="240"/>
      <c r="AT232" s="235" t="s">
        <v>154</v>
      </c>
      <c r="AU232" s="235" t="s">
        <v>86</v>
      </c>
      <c r="AV232" s="233" t="s">
        <v>86</v>
      </c>
      <c r="AW232" s="233" t="s">
        <v>33</v>
      </c>
      <c r="AX232" s="233" t="s">
        <v>84</v>
      </c>
      <c r="AY232" s="235" t="s">
        <v>143</v>
      </c>
    </row>
    <row r="233" spans="1:65" s="204" customFormat="1" ht="22.9" customHeight="1">
      <c r="B233" s="205"/>
      <c r="D233" s="206" t="s">
        <v>75</v>
      </c>
      <c r="E233" s="215" t="s">
        <v>324</v>
      </c>
      <c r="F233" s="215" t="s">
        <v>325</v>
      </c>
      <c r="J233" s="216">
        <f>BK233</f>
        <v>0</v>
      </c>
      <c r="L233" s="205"/>
      <c r="M233" s="209"/>
      <c r="N233" s="210"/>
      <c r="O233" s="210"/>
      <c r="P233" s="211">
        <f>SUM(P234:P258)</f>
        <v>0</v>
      </c>
      <c r="Q233" s="210"/>
      <c r="R233" s="211">
        <f>SUM(R234:R258)</f>
        <v>0</v>
      </c>
      <c r="S233" s="210"/>
      <c r="T233" s="212">
        <f>SUM(T234:T258)</f>
        <v>0</v>
      </c>
      <c r="AR233" s="206" t="s">
        <v>84</v>
      </c>
      <c r="AT233" s="213" t="s">
        <v>75</v>
      </c>
      <c r="AU233" s="213" t="s">
        <v>84</v>
      </c>
      <c r="AY233" s="206" t="s">
        <v>143</v>
      </c>
      <c r="BK233" s="214">
        <f>SUM(BK234:BK258)</f>
        <v>0</v>
      </c>
    </row>
    <row r="234" spans="1:65" s="66" customFormat="1" ht="21.75" customHeight="1">
      <c r="A234" s="60"/>
      <c r="B234" s="61"/>
      <c r="C234" s="217" t="s">
        <v>326</v>
      </c>
      <c r="D234" s="217" t="s">
        <v>145</v>
      </c>
      <c r="E234" s="218" t="s">
        <v>327</v>
      </c>
      <c r="F234" s="219" t="s">
        <v>328</v>
      </c>
      <c r="G234" s="220" t="s">
        <v>329</v>
      </c>
      <c r="H234" s="221">
        <v>184.52699999999999</v>
      </c>
      <c r="I234" s="23"/>
      <c r="J234" s="222">
        <f>ROUND(I234*H234,2)</f>
        <v>0</v>
      </c>
      <c r="K234" s="219" t="s">
        <v>149</v>
      </c>
      <c r="L234" s="61"/>
      <c r="M234" s="223" t="s">
        <v>1</v>
      </c>
      <c r="N234" s="224" t="s">
        <v>41</v>
      </c>
      <c r="O234" s="108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60"/>
      <c r="V234" s="60"/>
      <c r="W234" s="60"/>
      <c r="X234" s="60"/>
      <c r="Y234" s="60"/>
      <c r="Z234" s="60"/>
      <c r="AA234" s="60"/>
      <c r="AB234" s="60"/>
      <c r="AC234" s="60"/>
      <c r="AD234" s="60"/>
      <c r="AE234" s="60"/>
      <c r="AR234" s="227" t="s">
        <v>150</v>
      </c>
      <c r="AT234" s="227" t="s">
        <v>145</v>
      </c>
      <c r="AU234" s="227" t="s">
        <v>86</v>
      </c>
      <c r="AY234" s="42" t="s">
        <v>143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42" t="s">
        <v>84</v>
      </c>
      <c r="BK234" s="228">
        <f>ROUND(I234*H234,2)</f>
        <v>0</v>
      </c>
      <c r="BL234" s="42" t="s">
        <v>150</v>
      </c>
      <c r="BM234" s="227" t="s">
        <v>330</v>
      </c>
    </row>
    <row r="235" spans="1:65" s="66" customFormat="1" ht="19.5">
      <c r="A235" s="60"/>
      <c r="B235" s="61"/>
      <c r="C235" s="60"/>
      <c r="D235" s="229" t="s">
        <v>152</v>
      </c>
      <c r="E235" s="60"/>
      <c r="F235" s="230" t="s">
        <v>331</v>
      </c>
      <c r="G235" s="60"/>
      <c r="H235" s="60"/>
      <c r="I235" s="60"/>
      <c r="J235" s="60"/>
      <c r="K235" s="60"/>
      <c r="L235" s="61"/>
      <c r="M235" s="231"/>
      <c r="N235" s="232"/>
      <c r="O235" s="108"/>
      <c r="P235" s="108"/>
      <c r="Q235" s="108"/>
      <c r="R235" s="108"/>
      <c r="S235" s="108"/>
      <c r="T235" s="109"/>
      <c r="U235" s="60"/>
      <c r="V235" s="60"/>
      <c r="W235" s="60"/>
      <c r="X235" s="60"/>
      <c r="Y235" s="60"/>
      <c r="Z235" s="60"/>
      <c r="AA235" s="60"/>
      <c r="AB235" s="60"/>
      <c r="AC235" s="60"/>
      <c r="AD235" s="60"/>
      <c r="AE235" s="60"/>
      <c r="AT235" s="42" t="s">
        <v>152</v>
      </c>
      <c r="AU235" s="42" t="s">
        <v>86</v>
      </c>
    </row>
    <row r="236" spans="1:65" s="233" customFormat="1" ht="11.25">
      <c r="B236" s="234"/>
      <c r="D236" s="229" t="s">
        <v>154</v>
      </c>
      <c r="E236" s="235" t="s">
        <v>1</v>
      </c>
      <c r="F236" s="236" t="s">
        <v>332</v>
      </c>
      <c r="H236" s="237">
        <v>45.692</v>
      </c>
      <c r="L236" s="234"/>
      <c r="M236" s="238"/>
      <c r="N236" s="239"/>
      <c r="O236" s="239"/>
      <c r="P236" s="239"/>
      <c r="Q236" s="239"/>
      <c r="R236" s="239"/>
      <c r="S236" s="239"/>
      <c r="T236" s="240"/>
      <c r="AT236" s="235" t="s">
        <v>154</v>
      </c>
      <c r="AU236" s="235" t="s">
        <v>86</v>
      </c>
      <c r="AV236" s="233" t="s">
        <v>86</v>
      </c>
      <c r="AW236" s="233" t="s">
        <v>33</v>
      </c>
      <c r="AX236" s="233" t="s">
        <v>76</v>
      </c>
      <c r="AY236" s="235" t="s">
        <v>143</v>
      </c>
    </row>
    <row r="237" spans="1:65" s="233" customFormat="1" ht="11.25">
      <c r="B237" s="234"/>
      <c r="D237" s="229" t="s">
        <v>154</v>
      </c>
      <c r="E237" s="235" t="s">
        <v>1</v>
      </c>
      <c r="F237" s="236" t="s">
        <v>333</v>
      </c>
      <c r="H237" s="237">
        <v>138.83500000000001</v>
      </c>
      <c r="L237" s="234"/>
      <c r="M237" s="238"/>
      <c r="N237" s="239"/>
      <c r="O237" s="239"/>
      <c r="P237" s="239"/>
      <c r="Q237" s="239"/>
      <c r="R237" s="239"/>
      <c r="S237" s="239"/>
      <c r="T237" s="240"/>
      <c r="AT237" s="235" t="s">
        <v>154</v>
      </c>
      <c r="AU237" s="235" t="s">
        <v>86</v>
      </c>
      <c r="AV237" s="233" t="s">
        <v>86</v>
      </c>
      <c r="AW237" s="233" t="s">
        <v>33</v>
      </c>
      <c r="AX237" s="233" t="s">
        <v>76</v>
      </c>
      <c r="AY237" s="235" t="s">
        <v>143</v>
      </c>
    </row>
    <row r="238" spans="1:65" s="245" customFormat="1" ht="11.25">
      <c r="B238" s="246"/>
      <c r="D238" s="229" t="s">
        <v>154</v>
      </c>
      <c r="E238" s="247" t="s">
        <v>110</v>
      </c>
      <c r="F238" s="248" t="s">
        <v>180</v>
      </c>
      <c r="H238" s="249">
        <v>184.52699999999999</v>
      </c>
      <c r="L238" s="246"/>
      <c r="M238" s="250"/>
      <c r="N238" s="251"/>
      <c r="O238" s="251"/>
      <c r="P238" s="251"/>
      <c r="Q238" s="251"/>
      <c r="R238" s="251"/>
      <c r="S238" s="251"/>
      <c r="T238" s="252"/>
      <c r="AT238" s="247" t="s">
        <v>154</v>
      </c>
      <c r="AU238" s="247" t="s">
        <v>86</v>
      </c>
      <c r="AV238" s="245" t="s">
        <v>150</v>
      </c>
      <c r="AW238" s="245" t="s">
        <v>33</v>
      </c>
      <c r="AX238" s="245" t="s">
        <v>84</v>
      </c>
      <c r="AY238" s="247" t="s">
        <v>143</v>
      </c>
    </row>
    <row r="239" spans="1:65" s="66" customFormat="1" ht="24.2" customHeight="1">
      <c r="A239" s="60"/>
      <c r="B239" s="61"/>
      <c r="C239" s="217" t="s">
        <v>334</v>
      </c>
      <c r="D239" s="217" t="s">
        <v>145</v>
      </c>
      <c r="E239" s="218" t="s">
        <v>335</v>
      </c>
      <c r="F239" s="219" t="s">
        <v>336</v>
      </c>
      <c r="G239" s="220" t="s">
        <v>329</v>
      </c>
      <c r="H239" s="221">
        <v>3506.0129999999999</v>
      </c>
      <c r="I239" s="23"/>
      <c r="J239" s="222">
        <f>ROUND(I239*H239,2)</f>
        <v>0</v>
      </c>
      <c r="K239" s="219" t="s">
        <v>149</v>
      </c>
      <c r="L239" s="61"/>
      <c r="M239" s="223" t="s">
        <v>1</v>
      </c>
      <c r="N239" s="224" t="s">
        <v>41</v>
      </c>
      <c r="O239" s="108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60"/>
      <c r="V239" s="60"/>
      <c r="W239" s="60"/>
      <c r="X239" s="60"/>
      <c r="Y239" s="60"/>
      <c r="Z239" s="60"/>
      <c r="AA239" s="60"/>
      <c r="AB239" s="60"/>
      <c r="AC239" s="60"/>
      <c r="AD239" s="60"/>
      <c r="AE239" s="60"/>
      <c r="AR239" s="227" t="s">
        <v>150</v>
      </c>
      <c r="AT239" s="227" t="s">
        <v>145</v>
      </c>
      <c r="AU239" s="227" t="s">
        <v>86</v>
      </c>
      <c r="AY239" s="42" t="s">
        <v>143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42" t="s">
        <v>84</v>
      </c>
      <c r="BK239" s="228">
        <f>ROUND(I239*H239,2)</f>
        <v>0</v>
      </c>
      <c r="BL239" s="42" t="s">
        <v>150</v>
      </c>
      <c r="BM239" s="227" t="s">
        <v>337</v>
      </c>
    </row>
    <row r="240" spans="1:65" s="66" customFormat="1" ht="29.25">
      <c r="A240" s="60"/>
      <c r="B240" s="61"/>
      <c r="C240" s="60"/>
      <c r="D240" s="229" t="s">
        <v>152</v>
      </c>
      <c r="E240" s="60"/>
      <c r="F240" s="230" t="s">
        <v>338</v>
      </c>
      <c r="G240" s="60"/>
      <c r="H240" s="60"/>
      <c r="I240" s="60"/>
      <c r="J240" s="60"/>
      <c r="K240" s="60"/>
      <c r="L240" s="61"/>
      <c r="M240" s="231"/>
      <c r="N240" s="232"/>
      <c r="O240" s="108"/>
      <c r="P240" s="108"/>
      <c r="Q240" s="108"/>
      <c r="R240" s="108"/>
      <c r="S240" s="108"/>
      <c r="T240" s="109"/>
      <c r="U240" s="60"/>
      <c r="V240" s="60"/>
      <c r="W240" s="60"/>
      <c r="X240" s="60"/>
      <c r="Y240" s="60"/>
      <c r="Z240" s="60"/>
      <c r="AA240" s="60"/>
      <c r="AB240" s="60"/>
      <c r="AC240" s="60"/>
      <c r="AD240" s="60"/>
      <c r="AE240" s="60"/>
      <c r="AT240" s="42" t="s">
        <v>152</v>
      </c>
      <c r="AU240" s="42" t="s">
        <v>86</v>
      </c>
    </row>
    <row r="241" spans="1:65" s="233" customFormat="1" ht="11.25">
      <c r="B241" s="234"/>
      <c r="D241" s="229" t="s">
        <v>154</v>
      </c>
      <c r="E241" s="235" t="s">
        <v>1</v>
      </c>
      <c r="F241" s="236" t="s">
        <v>110</v>
      </c>
      <c r="H241" s="237">
        <v>184.52699999999999</v>
      </c>
      <c r="L241" s="234"/>
      <c r="M241" s="238"/>
      <c r="N241" s="239"/>
      <c r="O241" s="239"/>
      <c r="P241" s="239"/>
      <c r="Q241" s="239"/>
      <c r="R241" s="239"/>
      <c r="S241" s="239"/>
      <c r="T241" s="240"/>
      <c r="AT241" s="235" t="s">
        <v>154</v>
      </c>
      <c r="AU241" s="235" t="s">
        <v>86</v>
      </c>
      <c r="AV241" s="233" t="s">
        <v>86</v>
      </c>
      <c r="AW241" s="233" t="s">
        <v>33</v>
      </c>
      <c r="AX241" s="233" t="s">
        <v>84</v>
      </c>
      <c r="AY241" s="235" t="s">
        <v>143</v>
      </c>
    </row>
    <row r="242" spans="1:65" s="233" customFormat="1" ht="11.25">
      <c r="B242" s="234"/>
      <c r="D242" s="229" t="s">
        <v>154</v>
      </c>
      <c r="F242" s="236" t="s">
        <v>339</v>
      </c>
      <c r="H242" s="237">
        <v>3506.0129999999999</v>
      </c>
      <c r="L242" s="234"/>
      <c r="M242" s="238"/>
      <c r="N242" s="239"/>
      <c r="O242" s="239"/>
      <c r="P242" s="239"/>
      <c r="Q242" s="239"/>
      <c r="R242" s="239"/>
      <c r="S242" s="239"/>
      <c r="T242" s="240"/>
      <c r="AT242" s="235" t="s">
        <v>154</v>
      </c>
      <c r="AU242" s="235" t="s">
        <v>86</v>
      </c>
      <c r="AV242" s="233" t="s">
        <v>86</v>
      </c>
      <c r="AW242" s="233" t="s">
        <v>3</v>
      </c>
      <c r="AX242" s="233" t="s">
        <v>84</v>
      </c>
      <c r="AY242" s="235" t="s">
        <v>143</v>
      </c>
    </row>
    <row r="243" spans="1:65" s="66" customFormat="1" ht="21.75" customHeight="1">
      <c r="A243" s="60"/>
      <c r="B243" s="61"/>
      <c r="C243" s="217" t="s">
        <v>340</v>
      </c>
      <c r="D243" s="217" t="s">
        <v>145</v>
      </c>
      <c r="E243" s="218" t="s">
        <v>341</v>
      </c>
      <c r="F243" s="219" t="s">
        <v>342</v>
      </c>
      <c r="G243" s="220" t="s">
        <v>329</v>
      </c>
      <c r="H243" s="221">
        <v>175.00200000000001</v>
      </c>
      <c r="I243" s="23"/>
      <c r="J243" s="222">
        <f>ROUND(I243*H243,2)</f>
        <v>0</v>
      </c>
      <c r="K243" s="219" t="s">
        <v>149</v>
      </c>
      <c r="L243" s="61"/>
      <c r="M243" s="223" t="s">
        <v>1</v>
      </c>
      <c r="N243" s="224" t="s">
        <v>41</v>
      </c>
      <c r="O243" s="108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60"/>
      <c r="V243" s="60"/>
      <c r="W243" s="60"/>
      <c r="X243" s="60"/>
      <c r="Y243" s="60"/>
      <c r="Z243" s="60"/>
      <c r="AA243" s="60"/>
      <c r="AB243" s="60"/>
      <c r="AC243" s="60"/>
      <c r="AD243" s="60"/>
      <c r="AE243" s="60"/>
      <c r="AR243" s="227" t="s">
        <v>150</v>
      </c>
      <c r="AT243" s="227" t="s">
        <v>145</v>
      </c>
      <c r="AU243" s="227" t="s">
        <v>86</v>
      </c>
      <c r="AY243" s="42" t="s">
        <v>143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42" t="s">
        <v>84</v>
      </c>
      <c r="BK243" s="228">
        <f>ROUND(I243*H243,2)</f>
        <v>0</v>
      </c>
      <c r="BL243" s="42" t="s">
        <v>150</v>
      </c>
      <c r="BM243" s="227" t="s">
        <v>343</v>
      </c>
    </row>
    <row r="244" spans="1:65" s="66" customFormat="1" ht="19.5">
      <c r="A244" s="60"/>
      <c r="B244" s="61"/>
      <c r="C244" s="60"/>
      <c r="D244" s="229" t="s">
        <v>152</v>
      </c>
      <c r="E244" s="60"/>
      <c r="F244" s="230" t="s">
        <v>344</v>
      </c>
      <c r="G244" s="60"/>
      <c r="H244" s="60"/>
      <c r="I244" s="60"/>
      <c r="J244" s="60"/>
      <c r="K244" s="60"/>
      <c r="L244" s="61"/>
      <c r="M244" s="231"/>
      <c r="N244" s="232"/>
      <c r="O244" s="108"/>
      <c r="P244" s="108"/>
      <c r="Q244" s="108"/>
      <c r="R244" s="108"/>
      <c r="S244" s="108"/>
      <c r="T244" s="109"/>
      <c r="U244" s="60"/>
      <c r="V244" s="60"/>
      <c r="W244" s="60"/>
      <c r="X244" s="60"/>
      <c r="Y244" s="60"/>
      <c r="Z244" s="60"/>
      <c r="AA244" s="60"/>
      <c r="AB244" s="60"/>
      <c r="AC244" s="60"/>
      <c r="AD244" s="60"/>
      <c r="AE244" s="60"/>
      <c r="AT244" s="42" t="s">
        <v>152</v>
      </c>
      <c r="AU244" s="42" t="s">
        <v>86</v>
      </c>
    </row>
    <row r="245" spans="1:65" s="233" customFormat="1" ht="11.25">
      <c r="B245" s="234"/>
      <c r="D245" s="229" t="s">
        <v>154</v>
      </c>
      <c r="E245" s="235" t="s">
        <v>1</v>
      </c>
      <c r="F245" s="236" t="s">
        <v>345</v>
      </c>
      <c r="H245" s="237">
        <v>175.00200000000001</v>
      </c>
      <c r="L245" s="234"/>
      <c r="M245" s="238"/>
      <c r="N245" s="239"/>
      <c r="O245" s="239"/>
      <c r="P245" s="239"/>
      <c r="Q245" s="239"/>
      <c r="R245" s="239"/>
      <c r="S245" s="239"/>
      <c r="T245" s="240"/>
      <c r="AT245" s="235" t="s">
        <v>154</v>
      </c>
      <c r="AU245" s="235" t="s">
        <v>86</v>
      </c>
      <c r="AV245" s="233" t="s">
        <v>86</v>
      </c>
      <c r="AW245" s="233" t="s">
        <v>33</v>
      </c>
      <c r="AX245" s="233" t="s">
        <v>84</v>
      </c>
      <c r="AY245" s="235" t="s">
        <v>143</v>
      </c>
    </row>
    <row r="246" spans="1:65" s="66" customFormat="1" ht="24.2" customHeight="1">
      <c r="A246" s="60"/>
      <c r="B246" s="61"/>
      <c r="C246" s="217" t="s">
        <v>346</v>
      </c>
      <c r="D246" s="217" t="s">
        <v>145</v>
      </c>
      <c r="E246" s="218" t="s">
        <v>347</v>
      </c>
      <c r="F246" s="219" t="s">
        <v>348</v>
      </c>
      <c r="G246" s="220" t="s">
        <v>329</v>
      </c>
      <c r="H246" s="221">
        <v>3325.038</v>
      </c>
      <c r="I246" s="23"/>
      <c r="J246" s="222">
        <f>ROUND(I246*H246,2)</f>
        <v>0</v>
      </c>
      <c r="K246" s="219" t="s">
        <v>149</v>
      </c>
      <c r="L246" s="61"/>
      <c r="M246" s="223" t="s">
        <v>1</v>
      </c>
      <c r="N246" s="224" t="s">
        <v>41</v>
      </c>
      <c r="O246" s="108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60"/>
      <c r="V246" s="60"/>
      <c r="W246" s="60"/>
      <c r="X246" s="60"/>
      <c r="Y246" s="60"/>
      <c r="Z246" s="60"/>
      <c r="AA246" s="60"/>
      <c r="AB246" s="60"/>
      <c r="AC246" s="60"/>
      <c r="AD246" s="60"/>
      <c r="AE246" s="60"/>
      <c r="AR246" s="227" t="s">
        <v>150</v>
      </c>
      <c r="AT246" s="227" t="s">
        <v>145</v>
      </c>
      <c r="AU246" s="227" t="s">
        <v>86</v>
      </c>
      <c r="AY246" s="42" t="s">
        <v>143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42" t="s">
        <v>84</v>
      </c>
      <c r="BK246" s="228">
        <f>ROUND(I246*H246,2)</f>
        <v>0</v>
      </c>
      <c r="BL246" s="42" t="s">
        <v>150</v>
      </c>
      <c r="BM246" s="227" t="s">
        <v>349</v>
      </c>
    </row>
    <row r="247" spans="1:65" s="66" customFormat="1" ht="29.25">
      <c r="A247" s="60"/>
      <c r="B247" s="61"/>
      <c r="C247" s="60"/>
      <c r="D247" s="229" t="s">
        <v>152</v>
      </c>
      <c r="E247" s="60"/>
      <c r="F247" s="230" t="s">
        <v>350</v>
      </c>
      <c r="G247" s="60"/>
      <c r="H247" s="60"/>
      <c r="I247" s="60"/>
      <c r="J247" s="60"/>
      <c r="K247" s="60"/>
      <c r="L247" s="61"/>
      <c r="M247" s="231"/>
      <c r="N247" s="232"/>
      <c r="O247" s="108"/>
      <c r="P247" s="108"/>
      <c r="Q247" s="108"/>
      <c r="R247" s="108"/>
      <c r="S247" s="108"/>
      <c r="T247" s="109"/>
      <c r="U247" s="60"/>
      <c r="V247" s="60"/>
      <c r="W247" s="60"/>
      <c r="X247" s="60"/>
      <c r="Y247" s="60"/>
      <c r="Z247" s="60"/>
      <c r="AA247" s="60"/>
      <c r="AB247" s="60"/>
      <c r="AC247" s="60"/>
      <c r="AD247" s="60"/>
      <c r="AE247" s="60"/>
      <c r="AT247" s="42" t="s">
        <v>152</v>
      </c>
      <c r="AU247" s="42" t="s">
        <v>86</v>
      </c>
    </row>
    <row r="248" spans="1:65" s="233" customFormat="1" ht="11.25">
      <c r="B248" s="234"/>
      <c r="D248" s="229" t="s">
        <v>154</v>
      </c>
      <c r="E248" s="235" t="s">
        <v>1</v>
      </c>
      <c r="F248" s="236" t="s">
        <v>345</v>
      </c>
      <c r="H248" s="237">
        <v>175.00200000000001</v>
      </c>
      <c r="L248" s="234"/>
      <c r="M248" s="238"/>
      <c r="N248" s="239"/>
      <c r="O248" s="239"/>
      <c r="P248" s="239"/>
      <c r="Q248" s="239"/>
      <c r="R248" s="239"/>
      <c r="S248" s="239"/>
      <c r="T248" s="240"/>
      <c r="AT248" s="235" t="s">
        <v>154</v>
      </c>
      <c r="AU248" s="235" t="s">
        <v>86</v>
      </c>
      <c r="AV248" s="233" t="s">
        <v>86</v>
      </c>
      <c r="AW248" s="233" t="s">
        <v>33</v>
      </c>
      <c r="AX248" s="233" t="s">
        <v>84</v>
      </c>
      <c r="AY248" s="235" t="s">
        <v>143</v>
      </c>
    </row>
    <row r="249" spans="1:65" s="233" customFormat="1" ht="11.25">
      <c r="B249" s="234"/>
      <c r="D249" s="229" t="s">
        <v>154</v>
      </c>
      <c r="F249" s="236" t="s">
        <v>351</v>
      </c>
      <c r="H249" s="237">
        <v>3325.038</v>
      </c>
      <c r="L249" s="234"/>
      <c r="M249" s="238"/>
      <c r="N249" s="239"/>
      <c r="O249" s="239"/>
      <c r="P249" s="239"/>
      <c r="Q249" s="239"/>
      <c r="R249" s="239"/>
      <c r="S249" s="239"/>
      <c r="T249" s="240"/>
      <c r="AT249" s="235" t="s">
        <v>154</v>
      </c>
      <c r="AU249" s="235" t="s">
        <v>86</v>
      </c>
      <c r="AV249" s="233" t="s">
        <v>86</v>
      </c>
      <c r="AW249" s="233" t="s">
        <v>3</v>
      </c>
      <c r="AX249" s="233" t="s">
        <v>84</v>
      </c>
      <c r="AY249" s="235" t="s">
        <v>143</v>
      </c>
    </row>
    <row r="250" spans="1:65" s="66" customFormat="1" ht="37.9" customHeight="1">
      <c r="A250" s="60"/>
      <c r="B250" s="61"/>
      <c r="C250" s="217" t="s">
        <v>352</v>
      </c>
      <c r="D250" s="217" t="s">
        <v>145</v>
      </c>
      <c r="E250" s="218" t="s">
        <v>353</v>
      </c>
      <c r="F250" s="219" t="s">
        <v>354</v>
      </c>
      <c r="G250" s="220" t="s">
        <v>329</v>
      </c>
      <c r="H250" s="221">
        <v>175.00200000000001</v>
      </c>
      <c r="I250" s="23"/>
      <c r="J250" s="222">
        <f>ROUND(I250*H250,2)</f>
        <v>0</v>
      </c>
      <c r="K250" s="219" t="s">
        <v>149</v>
      </c>
      <c r="L250" s="61"/>
      <c r="M250" s="223" t="s">
        <v>1</v>
      </c>
      <c r="N250" s="224" t="s">
        <v>41</v>
      </c>
      <c r="O250" s="108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U250" s="60"/>
      <c r="V250" s="60"/>
      <c r="W250" s="60"/>
      <c r="X250" s="60"/>
      <c r="Y250" s="60"/>
      <c r="Z250" s="60"/>
      <c r="AA250" s="60"/>
      <c r="AB250" s="60"/>
      <c r="AC250" s="60"/>
      <c r="AD250" s="60"/>
      <c r="AE250" s="60"/>
      <c r="AR250" s="227" t="s">
        <v>150</v>
      </c>
      <c r="AT250" s="227" t="s">
        <v>145</v>
      </c>
      <c r="AU250" s="227" t="s">
        <v>86</v>
      </c>
      <c r="AY250" s="42" t="s">
        <v>143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42" t="s">
        <v>84</v>
      </c>
      <c r="BK250" s="228">
        <f>ROUND(I250*H250,2)</f>
        <v>0</v>
      </c>
      <c r="BL250" s="42" t="s">
        <v>150</v>
      </c>
      <c r="BM250" s="227" t="s">
        <v>355</v>
      </c>
    </row>
    <row r="251" spans="1:65" s="66" customFormat="1" ht="29.25">
      <c r="A251" s="60"/>
      <c r="B251" s="61"/>
      <c r="C251" s="60"/>
      <c r="D251" s="229" t="s">
        <v>152</v>
      </c>
      <c r="E251" s="60"/>
      <c r="F251" s="230" t="s">
        <v>356</v>
      </c>
      <c r="G251" s="60"/>
      <c r="H251" s="60"/>
      <c r="I251" s="60"/>
      <c r="J251" s="60"/>
      <c r="K251" s="60"/>
      <c r="L251" s="61"/>
      <c r="M251" s="231"/>
      <c r="N251" s="232"/>
      <c r="O251" s="108"/>
      <c r="P251" s="108"/>
      <c r="Q251" s="108"/>
      <c r="R251" s="108"/>
      <c r="S251" s="108"/>
      <c r="T251" s="109"/>
      <c r="U251" s="60"/>
      <c r="V251" s="60"/>
      <c r="W251" s="60"/>
      <c r="X251" s="60"/>
      <c r="Y251" s="60"/>
      <c r="Z251" s="60"/>
      <c r="AA251" s="60"/>
      <c r="AB251" s="60"/>
      <c r="AC251" s="60"/>
      <c r="AD251" s="60"/>
      <c r="AE251" s="60"/>
      <c r="AT251" s="42" t="s">
        <v>152</v>
      </c>
      <c r="AU251" s="42" t="s">
        <v>86</v>
      </c>
    </row>
    <row r="252" spans="1:65" s="233" customFormat="1" ht="11.25">
      <c r="B252" s="234"/>
      <c r="D252" s="229" t="s">
        <v>154</v>
      </c>
      <c r="E252" s="235" t="s">
        <v>1</v>
      </c>
      <c r="F252" s="236" t="s">
        <v>345</v>
      </c>
      <c r="H252" s="237">
        <v>175.00200000000001</v>
      </c>
      <c r="L252" s="234"/>
      <c r="M252" s="238"/>
      <c r="N252" s="239"/>
      <c r="O252" s="239"/>
      <c r="P252" s="239"/>
      <c r="Q252" s="239"/>
      <c r="R252" s="239"/>
      <c r="S252" s="239"/>
      <c r="T252" s="240"/>
      <c r="AT252" s="235" t="s">
        <v>154</v>
      </c>
      <c r="AU252" s="235" t="s">
        <v>86</v>
      </c>
      <c r="AV252" s="233" t="s">
        <v>86</v>
      </c>
      <c r="AW252" s="233" t="s">
        <v>33</v>
      </c>
      <c r="AX252" s="233" t="s">
        <v>84</v>
      </c>
      <c r="AY252" s="235" t="s">
        <v>143</v>
      </c>
    </row>
    <row r="253" spans="1:65" s="66" customFormat="1" ht="44.25" customHeight="1">
      <c r="A253" s="60"/>
      <c r="B253" s="61"/>
      <c r="C253" s="217" t="s">
        <v>357</v>
      </c>
      <c r="D253" s="217" t="s">
        <v>145</v>
      </c>
      <c r="E253" s="218" t="s">
        <v>358</v>
      </c>
      <c r="F253" s="219" t="s">
        <v>359</v>
      </c>
      <c r="G253" s="220" t="s">
        <v>329</v>
      </c>
      <c r="H253" s="221">
        <v>138.83500000000001</v>
      </c>
      <c r="I253" s="23"/>
      <c r="J253" s="222">
        <f>ROUND(I253*H253,2)</f>
        <v>0</v>
      </c>
      <c r="K253" s="219" t="s">
        <v>149</v>
      </c>
      <c r="L253" s="61"/>
      <c r="M253" s="223" t="s">
        <v>1</v>
      </c>
      <c r="N253" s="224" t="s">
        <v>41</v>
      </c>
      <c r="O253" s="108"/>
      <c r="P253" s="225">
        <f>O253*H253</f>
        <v>0</v>
      </c>
      <c r="Q253" s="225">
        <v>0</v>
      </c>
      <c r="R253" s="225">
        <f>Q253*H253</f>
        <v>0</v>
      </c>
      <c r="S253" s="225">
        <v>0</v>
      </c>
      <c r="T253" s="226">
        <f>S253*H253</f>
        <v>0</v>
      </c>
      <c r="U253" s="60"/>
      <c r="V253" s="60"/>
      <c r="W253" s="60"/>
      <c r="X253" s="60"/>
      <c r="Y253" s="60"/>
      <c r="Z253" s="60"/>
      <c r="AA253" s="60"/>
      <c r="AB253" s="60"/>
      <c r="AC253" s="60"/>
      <c r="AD253" s="60"/>
      <c r="AE253" s="60"/>
      <c r="AR253" s="227" t="s">
        <v>150</v>
      </c>
      <c r="AT253" s="227" t="s">
        <v>145</v>
      </c>
      <c r="AU253" s="227" t="s">
        <v>86</v>
      </c>
      <c r="AY253" s="42" t="s">
        <v>143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42" t="s">
        <v>84</v>
      </c>
      <c r="BK253" s="228">
        <f>ROUND(I253*H253,2)</f>
        <v>0</v>
      </c>
      <c r="BL253" s="42" t="s">
        <v>150</v>
      </c>
      <c r="BM253" s="227" t="s">
        <v>360</v>
      </c>
    </row>
    <row r="254" spans="1:65" s="66" customFormat="1" ht="29.25">
      <c r="A254" s="60"/>
      <c r="B254" s="61"/>
      <c r="C254" s="60"/>
      <c r="D254" s="229" t="s">
        <v>152</v>
      </c>
      <c r="E254" s="60"/>
      <c r="F254" s="230" t="s">
        <v>361</v>
      </c>
      <c r="G254" s="60"/>
      <c r="H254" s="60"/>
      <c r="I254" s="60"/>
      <c r="J254" s="60"/>
      <c r="K254" s="60"/>
      <c r="L254" s="61"/>
      <c r="M254" s="231"/>
      <c r="N254" s="232"/>
      <c r="O254" s="108"/>
      <c r="P254" s="108"/>
      <c r="Q254" s="108"/>
      <c r="R254" s="108"/>
      <c r="S254" s="108"/>
      <c r="T254" s="109"/>
      <c r="U254" s="60"/>
      <c r="V254" s="60"/>
      <c r="W254" s="60"/>
      <c r="X254" s="60"/>
      <c r="Y254" s="60"/>
      <c r="Z254" s="60"/>
      <c r="AA254" s="60"/>
      <c r="AB254" s="60"/>
      <c r="AC254" s="60"/>
      <c r="AD254" s="60"/>
      <c r="AE254" s="60"/>
      <c r="AT254" s="42" t="s">
        <v>152</v>
      </c>
      <c r="AU254" s="42" t="s">
        <v>86</v>
      </c>
    </row>
    <row r="255" spans="1:65" s="233" customFormat="1" ht="11.25">
      <c r="B255" s="234"/>
      <c r="D255" s="229" t="s">
        <v>154</v>
      </c>
      <c r="E255" s="235" t="s">
        <v>1</v>
      </c>
      <c r="F255" s="236" t="s">
        <v>333</v>
      </c>
      <c r="H255" s="237">
        <v>138.83500000000001</v>
      </c>
      <c r="L255" s="234"/>
      <c r="M255" s="238"/>
      <c r="N255" s="239"/>
      <c r="O255" s="239"/>
      <c r="P255" s="239"/>
      <c r="Q255" s="239"/>
      <c r="R255" s="239"/>
      <c r="S255" s="239"/>
      <c r="T255" s="240"/>
      <c r="AT255" s="235" t="s">
        <v>154</v>
      </c>
      <c r="AU255" s="235" t="s">
        <v>86</v>
      </c>
      <c r="AV255" s="233" t="s">
        <v>86</v>
      </c>
      <c r="AW255" s="233" t="s">
        <v>33</v>
      </c>
      <c r="AX255" s="233" t="s">
        <v>84</v>
      </c>
      <c r="AY255" s="235" t="s">
        <v>143</v>
      </c>
    </row>
    <row r="256" spans="1:65" s="66" customFormat="1" ht="44.25" customHeight="1">
      <c r="A256" s="60"/>
      <c r="B256" s="61"/>
      <c r="C256" s="217" t="s">
        <v>362</v>
      </c>
      <c r="D256" s="217" t="s">
        <v>145</v>
      </c>
      <c r="E256" s="218" t="s">
        <v>363</v>
      </c>
      <c r="F256" s="219" t="s">
        <v>364</v>
      </c>
      <c r="G256" s="220" t="s">
        <v>329</v>
      </c>
      <c r="H256" s="221">
        <v>45.692</v>
      </c>
      <c r="I256" s="23"/>
      <c r="J256" s="222">
        <f>ROUND(I256*H256,2)</f>
        <v>0</v>
      </c>
      <c r="K256" s="219" t="s">
        <v>149</v>
      </c>
      <c r="L256" s="61"/>
      <c r="M256" s="223" t="s">
        <v>1</v>
      </c>
      <c r="N256" s="224" t="s">
        <v>41</v>
      </c>
      <c r="O256" s="108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60"/>
      <c r="V256" s="60"/>
      <c r="W256" s="60"/>
      <c r="X256" s="60"/>
      <c r="Y256" s="60"/>
      <c r="Z256" s="60"/>
      <c r="AA256" s="60"/>
      <c r="AB256" s="60"/>
      <c r="AC256" s="60"/>
      <c r="AD256" s="60"/>
      <c r="AE256" s="60"/>
      <c r="AR256" s="227" t="s">
        <v>150</v>
      </c>
      <c r="AT256" s="227" t="s">
        <v>145</v>
      </c>
      <c r="AU256" s="227" t="s">
        <v>86</v>
      </c>
      <c r="AY256" s="42" t="s">
        <v>143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42" t="s">
        <v>84</v>
      </c>
      <c r="BK256" s="228">
        <f>ROUND(I256*H256,2)</f>
        <v>0</v>
      </c>
      <c r="BL256" s="42" t="s">
        <v>150</v>
      </c>
      <c r="BM256" s="227" t="s">
        <v>365</v>
      </c>
    </row>
    <row r="257" spans="1:65" s="66" customFormat="1" ht="29.25">
      <c r="A257" s="60"/>
      <c r="B257" s="61"/>
      <c r="C257" s="60"/>
      <c r="D257" s="229" t="s">
        <v>152</v>
      </c>
      <c r="E257" s="60"/>
      <c r="F257" s="230" t="s">
        <v>366</v>
      </c>
      <c r="G257" s="60"/>
      <c r="H257" s="60"/>
      <c r="I257" s="60"/>
      <c r="J257" s="60"/>
      <c r="K257" s="60"/>
      <c r="L257" s="61"/>
      <c r="M257" s="231"/>
      <c r="N257" s="232"/>
      <c r="O257" s="108"/>
      <c r="P257" s="108"/>
      <c r="Q257" s="108"/>
      <c r="R257" s="108"/>
      <c r="S257" s="108"/>
      <c r="T257" s="109"/>
      <c r="U257" s="60"/>
      <c r="V257" s="60"/>
      <c r="W257" s="60"/>
      <c r="X257" s="60"/>
      <c r="Y257" s="60"/>
      <c r="Z257" s="60"/>
      <c r="AA257" s="60"/>
      <c r="AB257" s="60"/>
      <c r="AC257" s="60"/>
      <c r="AD257" s="60"/>
      <c r="AE257" s="60"/>
      <c r="AT257" s="42" t="s">
        <v>152</v>
      </c>
      <c r="AU257" s="42" t="s">
        <v>86</v>
      </c>
    </row>
    <row r="258" spans="1:65" s="233" customFormat="1" ht="11.25">
      <c r="B258" s="234"/>
      <c r="D258" s="229" t="s">
        <v>154</v>
      </c>
      <c r="E258" s="235" t="s">
        <v>1</v>
      </c>
      <c r="F258" s="236" t="s">
        <v>332</v>
      </c>
      <c r="H258" s="237">
        <v>45.692</v>
      </c>
      <c r="L258" s="234"/>
      <c r="M258" s="238"/>
      <c r="N258" s="239"/>
      <c r="O258" s="239"/>
      <c r="P258" s="239"/>
      <c r="Q258" s="239"/>
      <c r="R258" s="239"/>
      <c r="S258" s="239"/>
      <c r="T258" s="240"/>
      <c r="AT258" s="235" t="s">
        <v>154</v>
      </c>
      <c r="AU258" s="235" t="s">
        <v>86</v>
      </c>
      <c r="AV258" s="233" t="s">
        <v>86</v>
      </c>
      <c r="AW258" s="233" t="s">
        <v>33</v>
      </c>
      <c r="AX258" s="233" t="s">
        <v>84</v>
      </c>
      <c r="AY258" s="235" t="s">
        <v>143</v>
      </c>
    </row>
    <row r="259" spans="1:65" s="204" customFormat="1" ht="22.9" customHeight="1">
      <c r="B259" s="205"/>
      <c r="D259" s="206" t="s">
        <v>75</v>
      </c>
      <c r="E259" s="215" t="s">
        <v>367</v>
      </c>
      <c r="F259" s="215" t="s">
        <v>368</v>
      </c>
      <c r="J259" s="216">
        <f>BK259</f>
        <v>0</v>
      </c>
      <c r="L259" s="205"/>
      <c r="M259" s="209"/>
      <c r="N259" s="210"/>
      <c r="O259" s="210"/>
      <c r="P259" s="211">
        <f>SUM(P260:P261)</f>
        <v>0</v>
      </c>
      <c r="Q259" s="210"/>
      <c r="R259" s="211">
        <f>SUM(R260:R261)</f>
        <v>0</v>
      </c>
      <c r="S259" s="210"/>
      <c r="T259" s="212">
        <f>SUM(T260:T261)</f>
        <v>0</v>
      </c>
      <c r="AR259" s="206" t="s">
        <v>84</v>
      </c>
      <c r="AT259" s="213" t="s">
        <v>75</v>
      </c>
      <c r="AU259" s="213" t="s">
        <v>84</v>
      </c>
      <c r="AY259" s="206" t="s">
        <v>143</v>
      </c>
      <c r="BK259" s="214">
        <f>SUM(BK260:BK261)</f>
        <v>0</v>
      </c>
    </row>
    <row r="260" spans="1:65" s="66" customFormat="1" ht="24.2" customHeight="1">
      <c r="A260" s="60"/>
      <c r="B260" s="61"/>
      <c r="C260" s="217" t="s">
        <v>369</v>
      </c>
      <c r="D260" s="217" t="s">
        <v>145</v>
      </c>
      <c r="E260" s="218" t="s">
        <v>370</v>
      </c>
      <c r="F260" s="219" t="s">
        <v>371</v>
      </c>
      <c r="G260" s="220" t="s">
        <v>329</v>
      </c>
      <c r="H260" s="221">
        <v>183.87100000000001</v>
      </c>
      <c r="I260" s="23"/>
      <c r="J260" s="222">
        <f>ROUND(I260*H260,2)</f>
        <v>0</v>
      </c>
      <c r="K260" s="219" t="s">
        <v>149</v>
      </c>
      <c r="L260" s="61"/>
      <c r="M260" s="223" t="s">
        <v>1</v>
      </c>
      <c r="N260" s="224" t="s">
        <v>41</v>
      </c>
      <c r="O260" s="108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U260" s="60"/>
      <c r="V260" s="60"/>
      <c r="W260" s="60"/>
      <c r="X260" s="60"/>
      <c r="Y260" s="60"/>
      <c r="Z260" s="60"/>
      <c r="AA260" s="60"/>
      <c r="AB260" s="60"/>
      <c r="AC260" s="60"/>
      <c r="AD260" s="60"/>
      <c r="AE260" s="60"/>
      <c r="AR260" s="227" t="s">
        <v>150</v>
      </c>
      <c r="AT260" s="227" t="s">
        <v>145</v>
      </c>
      <c r="AU260" s="227" t="s">
        <v>86</v>
      </c>
      <c r="AY260" s="42" t="s">
        <v>143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42" t="s">
        <v>84</v>
      </c>
      <c r="BK260" s="228">
        <f>ROUND(I260*H260,2)</f>
        <v>0</v>
      </c>
      <c r="BL260" s="42" t="s">
        <v>150</v>
      </c>
      <c r="BM260" s="227" t="s">
        <v>372</v>
      </c>
    </row>
    <row r="261" spans="1:65" s="66" customFormat="1" ht="19.5">
      <c r="A261" s="60"/>
      <c r="B261" s="61"/>
      <c r="C261" s="60"/>
      <c r="D261" s="229" t="s">
        <v>152</v>
      </c>
      <c r="E261" s="60"/>
      <c r="F261" s="230" t="s">
        <v>373</v>
      </c>
      <c r="G261" s="60"/>
      <c r="H261" s="60"/>
      <c r="I261" s="60"/>
      <c r="J261" s="60"/>
      <c r="K261" s="60"/>
      <c r="L261" s="61"/>
      <c r="M261" s="231"/>
      <c r="N261" s="232"/>
      <c r="O261" s="108"/>
      <c r="P261" s="108"/>
      <c r="Q261" s="108"/>
      <c r="R261" s="108"/>
      <c r="S261" s="108"/>
      <c r="T261" s="109"/>
      <c r="U261" s="60"/>
      <c r="V261" s="60"/>
      <c r="W261" s="60"/>
      <c r="X261" s="60"/>
      <c r="Y261" s="60"/>
      <c r="Z261" s="60"/>
      <c r="AA261" s="60"/>
      <c r="AB261" s="60"/>
      <c r="AC261" s="60"/>
      <c r="AD261" s="60"/>
      <c r="AE261" s="60"/>
      <c r="AT261" s="42" t="s">
        <v>152</v>
      </c>
      <c r="AU261" s="42" t="s">
        <v>86</v>
      </c>
    </row>
    <row r="262" spans="1:65" s="204" customFormat="1" ht="25.9" customHeight="1">
      <c r="B262" s="205"/>
      <c r="D262" s="206" t="s">
        <v>75</v>
      </c>
      <c r="E262" s="207" t="s">
        <v>374</v>
      </c>
      <c r="F262" s="207" t="s">
        <v>375</v>
      </c>
      <c r="J262" s="208">
        <f>BK262</f>
        <v>0</v>
      </c>
      <c r="L262" s="205"/>
      <c r="M262" s="209"/>
      <c r="N262" s="210"/>
      <c r="O262" s="210"/>
      <c r="P262" s="211">
        <f>P263</f>
        <v>0</v>
      </c>
      <c r="Q262" s="210"/>
      <c r="R262" s="211">
        <f>R263</f>
        <v>1.4882800000000002E-2</v>
      </c>
      <c r="S262" s="210"/>
      <c r="T262" s="212">
        <f>T263</f>
        <v>0</v>
      </c>
      <c r="AR262" s="206" t="s">
        <v>86</v>
      </c>
      <c r="AT262" s="213" t="s">
        <v>75</v>
      </c>
      <c r="AU262" s="213" t="s">
        <v>76</v>
      </c>
      <c r="AY262" s="206" t="s">
        <v>143</v>
      </c>
      <c r="BK262" s="214">
        <f>BK263</f>
        <v>0</v>
      </c>
    </row>
    <row r="263" spans="1:65" s="204" customFormat="1" ht="22.9" customHeight="1">
      <c r="B263" s="205"/>
      <c r="D263" s="206" t="s">
        <v>75</v>
      </c>
      <c r="E263" s="215" t="s">
        <v>376</v>
      </c>
      <c r="F263" s="215" t="s">
        <v>377</v>
      </c>
      <c r="J263" s="216">
        <f>BK263</f>
        <v>0</v>
      </c>
      <c r="L263" s="205"/>
      <c r="M263" s="209"/>
      <c r="N263" s="210"/>
      <c r="O263" s="210"/>
      <c r="P263" s="211">
        <f>SUM(P264:P273)</f>
        <v>0</v>
      </c>
      <c r="Q263" s="210"/>
      <c r="R263" s="211">
        <f>SUM(R264:R273)</f>
        <v>1.4882800000000002E-2</v>
      </c>
      <c r="S263" s="210"/>
      <c r="T263" s="212">
        <f>SUM(T264:T273)</f>
        <v>0</v>
      </c>
      <c r="AR263" s="206" t="s">
        <v>86</v>
      </c>
      <c r="AT263" s="213" t="s">
        <v>75</v>
      </c>
      <c r="AU263" s="213" t="s">
        <v>84</v>
      </c>
      <c r="AY263" s="206" t="s">
        <v>143</v>
      </c>
      <c r="BK263" s="214">
        <f>SUM(BK264:BK273)</f>
        <v>0</v>
      </c>
    </row>
    <row r="264" spans="1:65" s="66" customFormat="1" ht="24.2" customHeight="1">
      <c r="A264" s="60"/>
      <c r="B264" s="61"/>
      <c r="C264" s="217" t="s">
        <v>378</v>
      </c>
      <c r="D264" s="217" t="s">
        <v>145</v>
      </c>
      <c r="E264" s="218" t="s">
        <v>379</v>
      </c>
      <c r="F264" s="219" t="s">
        <v>380</v>
      </c>
      <c r="G264" s="220" t="s">
        <v>148</v>
      </c>
      <c r="H264" s="221">
        <v>35.75</v>
      </c>
      <c r="I264" s="23"/>
      <c r="J264" s="222">
        <f>ROUND(I264*H264,2)</f>
        <v>0</v>
      </c>
      <c r="K264" s="219" t="s">
        <v>149</v>
      </c>
      <c r="L264" s="61"/>
      <c r="M264" s="223" t="s">
        <v>1</v>
      </c>
      <c r="N264" s="224" t="s">
        <v>41</v>
      </c>
      <c r="O264" s="108"/>
      <c r="P264" s="225">
        <f>O264*H264</f>
        <v>0</v>
      </c>
      <c r="Q264" s="225">
        <v>5.0000000000000002E-5</v>
      </c>
      <c r="R264" s="225">
        <f>Q264*H264</f>
        <v>1.7875E-3</v>
      </c>
      <c r="S264" s="225">
        <v>0</v>
      </c>
      <c r="T264" s="226">
        <f>S264*H264</f>
        <v>0</v>
      </c>
      <c r="U264" s="60"/>
      <c r="V264" s="60"/>
      <c r="W264" s="60"/>
      <c r="X264" s="60"/>
      <c r="Y264" s="60"/>
      <c r="Z264" s="60"/>
      <c r="AA264" s="60"/>
      <c r="AB264" s="60"/>
      <c r="AC264" s="60"/>
      <c r="AD264" s="60"/>
      <c r="AE264" s="60"/>
      <c r="AR264" s="227" t="s">
        <v>242</v>
      </c>
      <c r="AT264" s="227" t="s">
        <v>145</v>
      </c>
      <c r="AU264" s="227" t="s">
        <v>86</v>
      </c>
      <c r="AY264" s="42" t="s">
        <v>143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42" t="s">
        <v>84</v>
      </c>
      <c r="BK264" s="228">
        <f>ROUND(I264*H264,2)</f>
        <v>0</v>
      </c>
      <c r="BL264" s="42" t="s">
        <v>242</v>
      </c>
      <c r="BM264" s="227" t="s">
        <v>381</v>
      </c>
    </row>
    <row r="265" spans="1:65" s="66" customFormat="1" ht="19.5">
      <c r="A265" s="60"/>
      <c r="B265" s="61"/>
      <c r="C265" s="60"/>
      <c r="D265" s="229" t="s">
        <v>152</v>
      </c>
      <c r="E265" s="60"/>
      <c r="F265" s="230" t="s">
        <v>382</v>
      </c>
      <c r="G265" s="60"/>
      <c r="H265" s="60"/>
      <c r="I265" s="60"/>
      <c r="J265" s="60"/>
      <c r="K265" s="60"/>
      <c r="L265" s="61"/>
      <c r="M265" s="231"/>
      <c r="N265" s="232"/>
      <c r="O265" s="108"/>
      <c r="P265" s="108"/>
      <c r="Q265" s="108"/>
      <c r="R265" s="108"/>
      <c r="S265" s="108"/>
      <c r="T265" s="109"/>
      <c r="U265" s="60"/>
      <c r="V265" s="60"/>
      <c r="W265" s="60"/>
      <c r="X265" s="60"/>
      <c r="Y265" s="60"/>
      <c r="Z265" s="60"/>
      <c r="AA265" s="60"/>
      <c r="AB265" s="60"/>
      <c r="AC265" s="60"/>
      <c r="AD265" s="60"/>
      <c r="AE265" s="60"/>
      <c r="AT265" s="42" t="s">
        <v>152</v>
      </c>
      <c r="AU265" s="42" t="s">
        <v>86</v>
      </c>
    </row>
    <row r="266" spans="1:65" s="233" customFormat="1" ht="11.25">
      <c r="B266" s="234"/>
      <c r="D266" s="229" t="s">
        <v>154</v>
      </c>
      <c r="E266" s="235" t="s">
        <v>1</v>
      </c>
      <c r="F266" s="236" t="s">
        <v>383</v>
      </c>
      <c r="H266" s="237">
        <v>35.75</v>
      </c>
      <c r="L266" s="234"/>
      <c r="M266" s="238"/>
      <c r="N266" s="239"/>
      <c r="O266" s="239"/>
      <c r="P266" s="239"/>
      <c r="Q266" s="239"/>
      <c r="R266" s="239"/>
      <c r="S266" s="239"/>
      <c r="T266" s="240"/>
      <c r="AT266" s="235" t="s">
        <v>154</v>
      </c>
      <c r="AU266" s="235" t="s">
        <v>86</v>
      </c>
      <c r="AV266" s="233" t="s">
        <v>86</v>
      </c>
      <c r="AW266" s="233" t="s">
        <v>33</v>
      </c>
      <c r="AX266" s="233" t="s">
        <v>84</v>
      </c>
      <c r="AY266" s="235" t="s">
        <v>143</v>
      </c>
    </row>
    <row r="267" spans="1:65" s="66" customFormat="1" ht="24.2" customHeight="1">
      <c r="A267" s="60"/>
      <c r="B267" s="61"/>
      <c r="C267" s="253" t="s">
        <v>384</v>
      </c>
      <c r="D267" s="253" t="s">
        <v>224</v>
      </c>
      <c r="E267" s="254" t="s">
        <v>385</v>
      </c>
      <c r="F267" s="255" t="s">
        <v>386</v>
      </c>
      <c r="G267" s="256" t="s">
        <v>148</v>
      </c>
      <c r="H267" s="257">
        <v>43.651000000000003</v>
      </c>
      <c r="I267" s="25"/>
      <c r="J267" s="258">
        <f>ROUND(I267*H267,2)</f>
        <v>0</v>
      </c>
      <c r="K267" s="255" t="s">
        <v>149</v>
      </c>
      <c r="L267" s="259"/>
      <c r="M267" s="260" t="s">
        <v>1</v>
      </c>
      <c r="N267" s="261" t="s">
        <v>41</v>
      </c>
      <c r="O267" s="108"/>
      <c r="P267" s="225">
        <f>O267*H267</f>
        <v>0</v>
      </c>
      <c r="Q267" s="225">
        <v>2.9999999999999997E-4</v>
      </c>
      <c r="R267" s="225">
        <f>Q267*H267</f>
        <v>1.3095300000000001E-2</v>
      </c>
      <c r="S267" s="225">
        <v>0</v>
      </c>
      <c r="T267" s="226">
        <f>S267*H267</f>
        <v>0</v>
      </c>
      <c r="U267" s="60"/>
      <c r="V267" s="60"/>
      <c r="W267" s="60"/>
      <c r="X267" s="60"/>
      <c r="Y267" s="60"/>
      <c r="Z267" s="60"/>
      <c r="AA267" s="60"/>
      <c r="AB267" s="60"/>
      <c r="AC267" s="60"/>
      <c r="AD267" s="60"/>
      <c r="AE267" s="60"/>
      <c r="AR267" s="227" t="s">
        <v>334</v>
      </c>
      <c r="AT267" s="227" t="s">
        <v>224</v>
      </c>
      <c r="AU267" s="227" t="s">
        <v>86</v>
      </c>
      <c r="AY267" s="42" t="s">
        <v>143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42" t="s">
        <v>84</v>
      </c>
      <c r="BK267" s="228">
        <f>ROUND(I267*H267,2)</f>
        <v>0</v>
      </c>
      <c r="BL267" s="42" t="s">
        <v>242</v>
      </c>
      <c r="BM267" s="227" t="s">
        <v>387</v>
      </c>
    </row>
    <row r="268" spans="1:65" s="66" customFormat="1" ht="11.25">
      <c r="A268" s="60"/>
      <c r="B268" s="61"/>
      <c r="C268" s="60"/>
      <c r="D268" s="229" t="s">
        <v>152</v>
      </c>
      <c r="E268" s="60"/>
      <c r="F268" s="230" t="s">
        <v>386</v>
      </c>
      <c r="G268" s="60"/>
      <c r="H268" s="60"/>
      <c r="I268" s="60"/>
      <c r="J268" s="60"/>
      <c r="K268" s="60"/>
      <c r="L268" s="61"/>
      <c r="M268" s="231"/>
      <c r="N268" s="232"/>
      <c r="O268" s="108"/>
      <c r="P268" s="108"/>
      <c r="Q268" s="108"/>
      <c r="R268" s="108"/>
      <c r="S268" s="108"/>
      <c r="T268" s="109"/>
      <c r="U268" s="60"/>
      <c r="V268" s="60"/>
      <c r="W268" s="60"/>
      <c r="X268" s="60"/>
      <c r="Y268" s="60"/>
      <c r="Z268" s="60"/>
      <c r="AA268" s="60"/>
      <c r="AB268" s="60"/>
      <c r="AC268" s="60"/>
      <c r="AD268" s="60"/>
      <c r="AE268" s="60"/>
      <c r="AT268" s="42" t="s">
        <v>152</v>
      </c>
      <c r="AU268" s="42" t="s">
        <v>86</v>
      </c>
    </row>
    <row r="269" spans="1:65" s="233" customFormat="1" ht="11.25">
      <c r="B269" s="234"/>
      <c r="D269" s="229" t="s">
        <v>154</v>
      </c>
      <c r="F269" s="236" t="s">
        <v>388</v>
      </c>
      <c r="H269" s="237">
        <v>43.651000000000003</v>
      </c>
      <c r="L269" s="234"/>
      <c r="M269" s="238"/>
      <c r="N269" s="239"/>
      <c r="O269" s="239"/>
      <c r="P269" s="239"/>
      <c r="Q269" s="239"/>
      <c r="R269" s="239"/>
      <c r="S269" s="239"/>
      <c r="T269" s="240"/>
      <c r="AT269" s="235" t="s">
        <v>154</v>
      </c>
      <c r="AU269" s="235" t="s">
        <v>86</v>
      </c>
      <c r="AV269" s="233" t="s">
        <v>86</v>
      </c>
      <c r="AW269" s="233" t="s">
        <v>3</v>
      </c>
      <c r="AX269" s="233" t="s">
        <v>84</v>
      </c>
      <c r="AY269" s="235" t="s">
        <v>143</v>
      </c>
    </row>
    <row r="270" spans="1:65" s="66" customFormat="1" ht="24.2" customHeight="1">
      <c r="A270" s="60"/>
      <c r="B270" s="61"/>
      <c r="C270" s="217" t="s">
        <v>389</v>
      </c>
      <c r="D270" s="217" t="s">
        <v>145</v>
      </c>
      <c r="E270" s="218" t="s">
        <v>390</v>
      </c>
      <c r="F270" s="219" t="s">
        <v>391</v>
      </c>
      <c r="G270" s="220" t="s">
        <v>329</v>
      </c>
      <c r="H270" s="221">
        <v>1.4999999999999999E-2</v>
      </c>
      <c r="I270" s="23"/>
      <c r="J270" s="222">
        <f>ROUND(I270*H270,2)</f>
        <v>0</v>
      </c>
      <c r="K270" s="219" t="s">
        <v>149</v>
      </c>
      <c r="L270" s="61"/>
      <c r="M270" s="223" t="s">
        <v>1</v>
      </c>
      <c r="N270" s="224" t="s">
        <v>41</v>
      </c>
      <c r="O270" s="108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60"/>
      <c r="V270" s="60"/>
      <c r="W270" s="60"/>
      <c r="X270" s="60"/>
      <c r="Y270" s="60"/>
      <c r="Z270" s="60"/>
      <c r="AA270" s="60"/>
      <c r="AB270" s="60"/>
      <c r="AC270" s="60"/>
      <c r="AD270" s="60"/>
      <c r="AE270" s="60"/>
      <c r="AR270" s="227" t="s">
        <v>242</v>
      </c>
      <c r="AT270" s="227" t="s">
        <v>145</v>
      </c>
      <c r="AU270" s="227" t="s">
        <v>86</v>
      </c>
      <c r="AY270" s="42" t="s">
        <v>143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42" t="s">
        <v>84</v>
      </c>
      <c r="BK270" s="228">
        <f>ROUND(I270*H270,2)</f>
        <v>0</v>
      </c>
      <c r="BL270" s="42" t="s">
        <v>242</v>
      </c>
      <c r="BM270" s="227" t="s">
        <v>392</v>
      </c>
    </row>
    <row r="271" spans="1:65" s="66" customFormat="1" ht="29.25">
      <c r="A271" s="60"/>
      <c r="B271" s="61"/>
      <c r="C271" s="60"/>
      <c r="D271" s="229" t="s">
        <v>152</v>
      </c>
      <c r="E271" s="60"/>
      <c r="F271" s="230" t="s">
        <v>393</v>
      </c>
      <c r="G271" s="60"/>
      <c r="H271" s="60"/>
      <c r="I271" s="60"/>
      <c r="J271" s="60"/>
      <c r="K271" s="60"/>
      <c r="L271" s="61"/>
      <c r="M271" s="231"/>
      <c r="N271" s="232"/>
      <c r="O271" s="108"/>
      <c r="P271" s="108"/>
      <c r="Q271" s="108"/>
      <c r="R271" s="108"/>
      <c r="S271" s="108"/>
      <c r="T271" s="109"/>
      <c r="U271" s="60"/>
      <c r="V271" s="60"/>
      <c r="W271" s="60"/>
      <c r="X271" s="60"/>
      <c r="Y271" s="60"/>
      <c r="Z271" s="60"/>
      <c r="AA271" s="60"/>
      <c r="AB271" s="60"/>
      <c r="AC271" s="60"/>
      <c r="AD271" s="60"/>
      <c r="AE271" s="60"/>
      <c r="AT271" s="42" t="s">
        <v>152</v>
      </c>
      <c r="AU271" s="42" t="s">
        <v>86</v>
      </c>
    </row>
    <row r="272" spans="1:65" s="66" customFormat="1" ht="33" customHeight="1">
      <c r="A272" s="60"/>
      <c r="B272" s="61"/>
      <c r="C272" s="217" t="s">
        <v>394</v>
      </c>
      <c r="D272" s="217" t="s">
        <v>145</v>
      </c>
      <c r="E272" s="218" t="s">
        <v>395</v>
      </c>
      <c r="F272" s="219" t="s">
        <v>396</v>
      </c>
      <c r="G272" s="220" t="s">
        <v>329</v>
      </c>
      <c r="H272" s="221">
        <v>1.4999999999999999E-2</v>
      </c>
      <c r="I272" s="23"/>
      <c r="J272" s="222">
        <f>ROUND(I272*H272,2)</f>
        <v>0</v>
      </c>
      <c r="K272" s="219" t="s">
        <v>149</v>
      </c>
      <c r="L272" s="61"/>
      <c r="M272" s="223" t="s">
        <v>1</v>
      </c>
      <c r="N272" s="224" t="s">
        <v>41</v>
      </c>
      <c r="O272" s="108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U272" s="60"/>
      <c r="V272" s="60"/>
      <c r="W272" s="60"/>
      <c r="X272" s="60"/>
      <c r="Y272" s="60"/>
      <c r="Z272" s="60"/>
      <c r="AA272" s="60"/>
      <c r="AB272" s="60"/>
      <c r="AC272" s="60"/>
      <c r="AD272" s="60"/>
      <c r="AE272" s="60"/>
      <c r="AR272" s="227" t="s">
        <v>242</v>
      </c>
      <c r="AT272" s="227" t="s">
        <v>145</v>
      </c>
      <c r="AU272" s="227" t="s">
        <v>86</v>
      </c>
      <c r="AY272" s="42" t="s">
        <v>143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42" t="s">
        <v>84</v>
      </c>
      <c r="BK272" s="228">
        <f>ROUND(I272*H272,2)</f>
        <v>0</v>
      </c>
      <c r="BL272" s="42" t="s">
        <v>242</v>
      </c>
      <c r="BM272" s="227" t="s">
        <v>397</v>
      </c>
    </row>
    <row r="273" spans="1:47" s="66" customFormat="1" ht="39">
      <c r="A273" s="60"/>
      <c r="B273" s="61"/>
      <c r="C273" s="60"/>
      <c r="D273" s="229" t="s">
        <v>152</v>
      </c>
      <c r="E273" s="60"/>
      <c r="F273" s="230" t="s">
        <v>398</v>
      </c>
      <c r="G273" s="60"/>
      <c r="H273" s="60"/>
      <c r="I273" s="60"/>
      <c r="J273" s="60"/>
      <c r="K273" s="60"/>
      <c r="L273" s="61"/>
      <c r="M273" s="262"/>
      <c r="N273" s="263"/>
      <c r="O273" s="264"/>
      <c r="P273" s="264"/>
      <c r="Q273" s="264"/>
      <c r="R273" s="264"/>
      <c r="S273" s="264"/>
      <c r="T273" s="265"/>
      <c r="U273" s="60"/>
      <c r="V273" s="60"/>
      <c r="W273" s="60"/>
      <c r="X273" s="60"/>
      <c r="Y273" s="60"/>
      <c r="Z273" s="60"/>
      <c r="AA273" s="60"/>
      <c r="AB273" s="60"/>
      <c r="AC273" s="60"/>
      <c r="AD273" s="60"/>
      <c r="AE273" s="60"/>
      <c r="AT273" s="42" t="s">
        <v>152</v>
      </c>
      <c r="AU273" s="42" t="s">
        <v>86</v>
      </c>
    </row>
    <row r="274" spans="1:47" s="66" customFormat="1" ht="6.95" customHeight="1">
      <c r="A274" s="60"/>
      <c r="B274" s="87"/>
      <c r="C274" s="88"/>
      <c r="D274" s="88"/>
      <c r="E274" s="88"/>
      <c r="F274" s="88"/>
      <c r="G274" s="88"/>
      <c r="H274" s="88"/>
      <c r="I274" s="88"/>
      <c r="J274" s="88"/>
      <c r="K274" s="88"/>
      <c r="L274" s="61"/>
      <c r="M274" s="60"/>
      <c r="O274" s="60"/>
      <c r="P274" s="60"/>
      <c r="Q274" s="60"/>
      <c r="R274" s="60"/>
      <c r="S274" s="60"/>
      <c r="T274" s="60"/>
      <c r="U274" s="60"/>
      <c r="V274" s="60"/>
      <c r="W274" s="60"/>
      <c r="X274" s="60"/>
      <c r="Y274" s="60"/>
      <c r="Z274" s="60"/>
      <c r="AA274" s="60"/>
      <c r="AB274" s="60"/>
      <c r="AC274" s="60"/>
      <c r="AD274" s="60"/>
      <c r="AE274" s="60"/>
    </row>
  </sheetData>
  <sheetProtection password="EF63" sheet="1" objects="1" scenarios="1"/>
  <autoFilter ref="C124:K273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topLeftCell="A82" workbookViewId="0">
      <selection activeCell="K144" sqref="K144"/>
    </sheetView>
  </sheetViews>
  <sheetFormatPr defaultRowHeight="15"/>
  <cols>
    <col min="1" max="1" width="8.33203125" style="39" customWidth="1"/>
    <col min="2" max="2" width="1.1640625" style="39" customWidth="1"/>
    <col min="3" max="3" width="4.1640625" style="39" customWidth="1"/>
    <col min="4" max="4" width="4.33203125" style="39" customWidth="1"/>
    <col min="5" max="5" width="17.1640625" style="39" customWidth="1"/>
    <col min="6" max="6" width="50.83203125" style="39" customWidth="1"/>
    <col min="7" max="7" width="7.5" style="39" customWidth="1"/>
    <col min="8" max="8" width="14" style="39" customWidth="1"/>
    <col min="9" max="9" width="15.83203125" style="39" customWidth="1"/>
    <col min="10" max="11" width="22.33203125" style="39" customWidth="1"/>
    <col min="12" max="12" width="9.33203125" style="39" customWidth="1"/>
    <col min="13" max="13" width="10.83203125" style="39" hidden="1" customWidth="1"/>
    <col min="14" max="14" width="9.33203125" style="39" hidden="1"/>
    <col min="15" max="20" width="14.164062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43" width="9.33203125" style="39"/>
    <col min="44" max="65" width="9.33203125" style="39" hidden="1"/>
    <col min="66" max="16384" width="9.33203125" style="39"/>
  </cols>
  <sheetData>
    <row r="2" spans="1:46" ht="36.950000000000003" customHeight="1">
      <c r="L2" s="40" t="s">
        <v>5</v>
      </c>
      <c r="M2" s="41"/>
      <c r="N2" s="41"/>
      <c r="O2" s="41"/>
      <c r="P2" s="41"/>
      <c r="Q2" s="41"/>
      <c r="R2" s="41"/>
      <c r="S2" s="41"/>
      <c r="T2" s="41"/>
      <c r="U2" s="41"/>
      <c r="V2" s="41"/>
      <c r="AT2" s="42" t="s">
        <v>89</v>
      </c>
    </row>
    <row r="3" spans="1:46" ht="6.95" customHeight="1">
      <c r="B3" s="43"/>
      <c r="C3" s="44"/>
      <c r="D3" s="44"/>
      <c r="E3" s="44"/>
      <c r="F3" s="44"/>
      <c r="G3" s="44"/>
      <c r="H3" s="44"/>
      <c r="I3" s="44"/>
      <c r="J3" s="44"/>
      <c r="K3" s="44"/>
      <c r="L3" s="45"/>
      <c r="AT3" s="42" t="s">
        <v>86</v>
      </c>
    </row>
    <row r="4" spans="1:46" ht="24.95" customHeight="1">
      <c r="B4" s="45"/>
      <c r="D4" s="46" t="s">
        <v>96</v>
      </c>
      <c r="L4" s="45"/>
      <c r="M4" s="155" t="s">
        <v>10</v>
      </c>
      <c r="AT4" s="42" t="s">
        <v>3</v>
      </c>
    </row>
    <row r="5" spans="1:46" ht="6.95" customHeight="1">
      <c r="B5" s="45"/>
      <c r="L5" s="45"/>
    </row>
    <row r="6" spans="1:46" ht="12" customHeight="1">
      <c r="B6" s="45"/>
      <c r="D6" s="55" t="s">
        <v>16</v>
      </c>
      <c r="L6" s="45"/>
    </row>
    <row r="7" spans="1:46" ht="16.5" customHeight="1">
      <c r="B7" s="45"/>
      <c r="E7" s="156" t="str">
        <f>'Rekapitulace stavby'!K6</f>
        <v>Oprava chodníku v ul. Potoční, Odry</v>
      </c>
      <c r="F7" s="157"/>
      <c r="G7" s="157"/>
      <c r="H7" s="157"/>
      <c r="L7" s="45"/>
    </row>
    <row r="8" spans="1:46" s="66" customFormat="1" ht="12" customHeight="1">
      <c r="A8" s="60"/>
      <c r="B8" s="61"/>
      <c r="C8" s="60"/>
      <c r="D8" s="55" t="s">
        <v>109</v>
      </c>
      <c r="E8" s="60"/>
      <c r="F8" s="60"/>
      <c r="G8" s="60"/>
      <c r="H8" s="60"/>
      <c r="I8" s="60"/>
      <c r="J8" s="60"/>
      <c r="K8" s="60"/>
      <c r="L8" s="82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</row>
    <row r="9" spans="1:46" s="66" customFormat="1" ht="16.5" customHeight="1">
      <c r="A9" s="60"/>
      <c r="B9" s="61"/>
      <c r="C9" s="60"/>
      <c r="D9" s="60"/>
      <c r="E9" s="96" t="s">
        <v>399</v>
      </c>
      <c r="F9" s="158"/>
      <c r="G9" s="158"/>
      <c r="H9" s="158"/>
      <c r="I9" s="60"/>
      <c r="J9" s="60"/>
      <c r="K9" s="60"/>
      <c r="L9" s="82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</row>
    <row r="10" spans="1:46" s="66" customFormat="1" ht="11.25">
      <c r="A10" s="60"/>
      <c r="B10" s="61"/>
      <c r="C10" s="60"/>
      <c r="D10" s="60"/>
      <c r="E10" s="60"/>
      <c r="F10" s="60"/>
      <c r="G10" s="60"/>
      <c r="H10" s="60"/>
      <c r="I10" s="60"/>
      <c r="J10" s="60"/>
      <c r="K10" s="60"/>
      <c r="L10" s="82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</row>
    <row r="11" spans="1:46" s="66" customFormat="1" ht="12" customHeight="1">
      <c r="A11" s="60"/>
      <c r="B11" s="61"/>
      <c r="C11" s="60"/>
      <c r="D11" s="55" t="s">
        <v>18</v>
      </c>
      <c r="E11" s="60"/>
      <c r="F11" s="56" t="s">
        <v>1</v>
      </c>
      <c r="G11" s="60"/>
      <c r="H11" s="60"/>
      <c r="I11" s="55" t="s">
        <v>19</v>
      </c>
      <c r="J11" s="56" t="s">
        <v>1</v>
      </c>
      <c r="K11" s="60"/>
      <c r="L11" s="82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</row>
    <row r="12" spans="1:46" s="66" customFormat="1" ht="12" customHeight="1">
      <c r="A12" s="60"/>
      <c r="B12" s="61"/>
      <c r="C12" s="60"/>
      <c r="D12" s="55" t="s">
        <v>20</v>
      </c>
      <c r="E12" s="60"/>
      <c r="F12" s="56" t="s">
        <v>21</v>
      </c>
      <c r="G12" s="60"/>
      <c r="H12" s="60"/>
      <c r="I12" s="55" t="s">
        <v>22</v>
      </c>
      <c r="J12" s="159" t="str">
        <f>'Rekapitulace stavby'!AN8</f>
        <v>12. 9. 2025</v>
      </c>
      <c r="K12" s="60"/>
      <c r="L12" s="82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</row>
    <row r="13" spans="1:46" s="66" customFormat="1" ht="10.9" customHeight="1">
      <c r="A13" s="60"/>
      <c r="B13" s="61"/>
      <c r="C13" s="60"/>
      <c r="D13" s="60"/>
      <c r="E13" s="60"/>
      <c r="F13" s="60"/>
      <c r="G13" s="60"/>
      <c r="H13" s="60"/>
      <c r="I13" s="60"/>
      <c r="J13" s="60"/>
      <c r="K13" s="60"/>
      <c r="L13" s="82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</row>
    <row r="14" spans="1:46" s="66" customFormat="1" ht="12" customHeight="1">
      <c r="A14" s="60"/>
      <c r="B14" s="61"/>
      <c r="C14" s="60"/>
      <c r="D14" s="55" t="s">
        <v>24</v>
      </c>
      <c r="E14" s="60"/>
      <c r="F14" s="60"/>
      <c r="G14" s="60"/>
      <c r="H14" s="60"/>
      <c r="I14" s="55" t="s">
        <v>25</v>
      </c>
      <c r="J14" s="56" t="s">
        <v>26</v>
      </c>
      <c r="K14" s="60"/>
      <c r="L14" s="82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</row>
    <row r="15" spans="1:46" s="66" customFormat="1" ht="18" customHeight="1">
      <c r="A15" s="60"/>
      <c r="B15" s="61"/>
      <c r="C15" s="60"/>
      <c r="D15" s="60"/>
      <c r="E15" s="56" t="s">
        <v>27</v>
      </c>
      <c r="F15" s="60"/>
      <c r="G15" s="60"/>
      <c r="H15" s="60"/>
      <c r="I15" s="55" t="s">
        <v>28</v>
      </c>
      <c r="J15" s="56" t="s">
        <v>1</v>
      </c>
      <c r="K15" s="60"/>
      <c r="L15" s="82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</row>
    <row r="16" spans="1:46" s="66" customFormat="1" ht="6.95" customHeight="1">
      <c r="A16" s="60"/>
      <c r="B16" s="61"/>
      <c r="C16" s="60"/>
      <c r="D16" s="60"/>
      <c r="E16" s="60"/>
      <c r="F16" s="60"/>
      <c r="G16" s="60"/>
      <c r="H16" s="60"/>
      <c r="I16" s="60"/>
      <c r="J16" s="60"/>
      <c r="K16" s="60"/>
      <c r="L16" s="82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</row>
    <row r="17" spans="1:31" s="66" customFormat="1" ht="12" customHeight="1">
      <c r="A17" s="60"/>
      <c r="B17" s="61"/>
      <c r="C17" s="60"/>
      <c r="D17" s="55" t="s">
        <v>29</v>
      </c>
      <c r="E17" s="60"/>
      <c r="F17" s="60"/>
      <c r="G17" s="60"/>
      <c r="H17" s="60"/>
      <c r="I17" s="55" t="s">
        <v>25</v>
      </c>
      <c r="J17" s="57" t="str">
        <f>'Rekapitulace stavby'!AN13</f>
        <v>Vyplň údaj</v>
      </c>
      <c r="K17" s="60"/>
      <c r="L17" s="82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</row>
    <row r="18" spans="1:31" s="66" customFormat="1" ht="18" customHeight="1">
      <c r="A18" s="60"/>
      <c r="B18" s="61"/>
      <c r="C18" s="60"/>
      <c r="D18" s="60"/>
      <c r="E18" s="160" t="str">
        <f>'Rekapitulace stavby'!E14</f>
        <v>Vyplň údaj</v>
      </c>
      <c r="F18" s="50"/>
      <c r="G18" s="50"/>
      <c r="H18" s="50"/>
      <c r="I18" s="55" t="s">
        <v>28</v>
      </c>
      <c r="J18" s="57" t="str">
        <f>'Rekapitulace stavby'!AN14</f>
        <v>Vyplň údaj</v>
      </c>
      <c r="K18" s="60"/>
      <c r="L18" s="82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</row>
    <row r="19" spans="1:31" s="66" customFormat="1" ht="6.95" customHeight="1">
      <c r="A19" s="60"/>
      <c r="B19" s="61"/>
      <c r="C19" s="60"/>
      <c r="D19" s="60"/>
      <c r="E19" s="60"/>
      <c r="F19" s="60"/>
      <c r="G19" s="60"/>
      <c r="H19" s="60"/>
      <c r="I19" s="60"/>
      <c r="J19" s="60"/>
      <c r="K19" s="60"/>
      <c r="L19" s="82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</row>
    <row r="20" spans="1:31" s="66" customFormat="1" ht="12" customHeight="1">
      <c r="A20" s="60"/>
      <c r="B20" s="61"/>
      <c r="C20" s="60"/>
      <c r="D20" s="55" t="s">
        <v>31</v>
      </c>
      <c r="E20" s="60"/>
      <c r="F20" s="60"/>
      <c r="G20" s="60"/>
      <c r="H20" s="60"/>
      <c r="I20" s="55" t="s">
        <v>25</v>
      </c>
      <c r="J20" s="56" t="str">
        <f>IF('Rekapitulace stavby'!AN16="","",'Rekapitulace stavby'!AN16)</f>
        <v/>
      </c>
      <c r="K20" s="60"/>
      <c r="L20" s="82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</row>
    <row r="21" spans="1:31" s="66" customFormat="1" ht="18" customHeight="1">
      <c r="A21" s="60"/>
      <c r="B21" s="61"/>
      <c r="C21" s="60"/>
      <c r="D21" s="60"/>
      <c r="E21" s="56" t="str">
        <f>IF('Rekapitulace stavby'!E17="","",'Rekapitulace stavby'!E17)</f>
        <v xml:space="preserve"> </v>
      </c>
      <c r="F21" s="60"/>
      <c r="G21" s="60"/>
      <c r="H21" s="60"/>
      <c r="I21" s="55" t="s">
        <v>28</v>
      </c>
      <c r="J21" s="56" t="str">
        <f>IF('Rekapitulace stavby'!AN17="","",'Rekapitulace stavby'!AN17)</f>
        <v/>
      </c>
      <c r="K21" s="60"/>
      <c r="L21" s="82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</row>
    <row r="22" spans="1:31" s="66" customFormat="1" ht="6.95" customHeight="1">
      <c r="A22" s="60"/>
      <c r="B22" s="61"/>
      <c r="C22" s="60"/>
      <c r="D22" s="60"/>
      <c r="E22" s="60"/>
      <c r="F22" s="60"/>
      <c r="G22" s="60"/>
      <c r="H22" s="60"/>
      <c r="I22" s="60"/>
      <c r="J22" s="60"/>
      <c r="K22" s="60"/>
      <c r="L22" s="82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</row>
    <row r="23" spans="1:31" s="66" customFormat="1" ht="12" customHeight="1">
      <c r="A23" s="60"/>
      <c r="B23" s="61"/>
      <c r="C23" s="60"/>
      <c r="D23" s="55" t="s">
        <v>34</v>
      </c>
      <c r="E23" s="60"/>
      <c r="F23" s="60"/>
      <c r="G23" s="60"/>
      <c r="H23" s="60"/>
      <c r="I23" s="55" t="s">
        <v>25</v>
      </c>
      <c r="J23" s="56" t="str">
        <f>IF('Rekapitulace stavby'!AN19="","",'Rekapitulace stavby'!AN19)</f>
        <v/>
      </c>
      <c r="K23" s="60"/>
      <c r="L23" s="82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</row>
    <row r="24" spans="1:31" s="66" customFormat="1" ht="18" customHeight="1">
      <c r="A24" s="60"/>
      <c r="B24" s="61"/>
      <c r="C24" s="60"/>
      <c r="D24" s="60"/>
      <c r="E24" s="56" t="str">
        <f>IF('Rekapitulace stavby'!E20="","",'Rekapitulace stavby'!E20)</f>
        <v xml:space="preserve"> </v>
      </c>
      <c r="F24" s="60"/>
      <c r="G24" s="60"/>
      <c r="H24" s="60"/>
      <c r="I24" s="55" t="s">
        <v>28</v>
      </c>
      <c r="J24" s="56" t="str">
        <f>IF('Rekapitulace stavby'!AN20="","",'Rekapitulace stavby'!AN20)</f>
        <v/>
      </c>
      <c r="K24" s="60"/>
      <c r="L24" s="82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</row>
    <row r="25" spans="1:31" s="66" customFormat="1" ht="6.95" customHeight="1">
      <c r="A25" s="60"/>
      <c r="B25" s="61"/>
      <c r="C25" s="60"/>
      <c r="D25" s="60"/>
      <c r="E25" s="60"/>
      <c r="F25" s="60"/>
      <c r="G25" s="60"/>
      <c r="H25" s="60"/>
      <c r="I25" s="60"/>
      <c r="J25" s="60"/>
      <c r="K25" s="60"/>
      <c r="L25" s="82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</row>
    <row r="26" spans="1:31" s="66" customFormat="1" ht="12" customHeight="1">
      <c r="A26" s="60"/>
      <c r="B26" s="61"/>
      <c r="C26" s="60"/>
      <c r="D26" s="55" t="s">
        <v>35</v>
      </c>
      <c r="E26" s="60"/>
      <c r="F26" s="60"/>
      <c r="G26" s="60"/>
      <c r="H26" s="60"/>
      <c r="I26" s="60"/>
      <c r="J26" s="60"/>
      <c r="K26" s="60"/>
      <c r="L26" s="82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</row>
    <row r="27" spans="1:31" s="164" customFormat="1" ht="16.5" customHeight="1">
      <c r="A27" s="161"/>
      <c r="B27" s="162"/>
      <c r="C27" s="161"/>
      <c r="D27" s="161"/>
      <c r="E27" s="58" t="s">
        <v>1</v>
      </c>
      <c r="F27" s="58"/>
      <c r="G27" s="58"/>
      <c r="H27" s="58"/>
      <c r="I27" s="161"/>
      <c r="J27" s="161"/>
      <c r="K27" s="161"/>
      <c r="L27" s="163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pans="1:31" s="66" customFormat="1" ht="6.95" customHeight="1">
      <c r="A28" s="60"/>
      <c r="B28" s="61"/>
      <c r="C28" s="60"/>
      <c r="D28" s="60"/>
      <c r="E28" s="60"/>
      <c r="F28" s="60"/>
      <c r="G28" s="60"/>
      <c r="H28" s="60"/>
      <c r="I28" s="60"/>
      <c r="J28" s="60"/>
      <c r="K28" s="60"/>
      <c r="L28" s="82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</row>
    <row r="29" spans="1:31" s="66" customFormat="1" ht="6.95" customHeight="1">
      <c r="A29" s="60"/>
      <c r="B29" s="61"/>
      <c r="C29" s="60"/>
      <c r="D29" s="121"/>
      <c r="E29" s="121"/>
      <c r="F29" s="121"/>
      <c r="G29" s="121"/>
      <c r="H29" s="121"/>
      <c r="I29" s="121"/>
      <c r="J29" s="121"/>
      <c r="K29" s="121"/>
      <c r="L29" s="82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</row>
    <row r="30" spans="1:31" s="66" customFormat="1" ht="25.35" customHeight="1">
      <c r="A30" s="60"/>
      <c r="B30" s="61"/>
      <c r="C30" s="60"/>
      <c r="D30" s="165" t="s">
        <v>36</v>
      </c>
      <c r="E30" s="60"/>
      <c r="F30" s="60"/>
      <c r="G30" s="60"/>
      <c r="H30" s="60"/>
      <c r="I30" s="60"/>
      <c r="J30" s="166">
        <f>ROUND(J119, 2)</f>
        <v>0</v>
      </c>
      <c r="K30" s="60"/>
      <c r="L30" s="82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</row>
    <row r="31" spans="1:31" s="66" customFormat="1" ht="6.95" customHeight="1">
      <c r="A31" s="60"/>
      <c r="B31" s="61"/>
      <c r="C31" s="60"/>
      <c r="D31" s="121"/>
      <c r="E31" s="121"/>
      <c r="F31" s="121"/>
      <c r="G31" s="121"/>
      <c r="H31" s="121"/>
      <c r="I31" s="121"/>
      <c r="J31" s="121"/>
      <c r="K31" s="121"/>
      <c r="L31" s="82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</row>
    <row r="32" spans="1:31" s="66" customFormat="1" ht="14.45" customHeight="1">
      <c r="A32" s="60"/>
      <c r="B32" s="61"/>
      <c r="C32" s="60"/>
      <c r="D32" s="60"/>
      <c r="E32" s="60"/>
      <c r="F32" s="167" t="s">
        <v>38</v>
      </c>
      <c r="G32" s="60"/>
      <c r="H32" s="60"/>
      <c r="I32" s="167" t="s">
        <v>37</v>
      </c>
      <c r="J32" s="167" t="s">
        <v>39</v>
      </c>
      <c r="K32" s="60"/>
      <c r="L32" s="82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1:31" s="66" customFormat="1" ht="14.45" customHeight="1">
      <c r="A33" s="60"/>
      <c r="B33" s="61"/>
      <c r="C33" s="60"/>
      <c r="D33" s="168" t="s">
        <v>40</v>
      </c>
      <c r="E33" s="55" t="s">
        <v>41</v>
      </c>
      <c r="F33" s="169">
        <f>ROUND((SUM(BE119:BE137)),  2)</f>
        <v>0</v>
      </c>
      <c r="G33" s="60"/>
      <c r="H33" s="60"/>
      <c r="I33" s="170">
        <v>0.21</v>
      </c>
      <c r="J33" s="169">
        <f>ROUND(((SUM(BE119:BE137))*I33),  2)</f>
        <v>0</v>
      </c>
      <c r="K33" s="60"/>
      <c r="L33" s="82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  <row r="34" spans="1:31" s="66" customFormat="1" ht="14.45" customHeight="1">
      <c r="A34" s="60"/>
      <c r="B34" s="61"/>
      <c r="C34" s="60"/>
      <c r="D34" s="60"/>
      <c r="E34" s="55" t="s">
        <v>42</v>
      </c>
      <c r="F34" s="169">
        <f>ROUND((SUM(BF119:BF137)),  2)</f>
        <v>0</v>
      </c>
      <c r="G34" s="60"/>
      <c r="H34" s="60"/>
      <c r="I34" s="170">
        <v>0.12</v>
      </c>
      <c r="J34" s="169">
        <f>ROUND(((SUM(BF119:BF137))*I34),  2)</f>
        <v>0</v>
      </c>
      <c r="K34" s="60"/>
      <c r="L34" s="82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</row>
    <row r="35" spans="1:31" s="66" customFormat="1" ht="14.45" hidden="1" customHeight="1">
      <c r="A35" s="60"/>
      <c r="B35" s="61"/>
      <c r="C35" s="60"/>
      <c r="D35" s="60"/>
      <c r="E35" s="55" t="s">
        <v>43</v>
      </c>
      <c r="F35" s="169">
        <f>ROUND((SUM(BG119:BG137)),  2)</f>
        <v>0</v>
      </c>
      <c r="G35" s="60"/>
      <c r="H35" s="60"/>
      <c r="I35" s="170">
        <v>0.21</v>
      </c>
      <c r="J35" s="169">
        <f>0</f>
        <v>0</v>
      </c>
      <c r="K35" s="60"/>
      <c r="L35" s="82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</row>
    <row r="36" spans="1:31" s="66" customFormat="1" ht="14.45" hidden="1" customHeight="1">
      <c r="A36" s="60"/>
      <c r="B36" s="61"/>
      <c r="C36" s="60"/>
      <c r="D36" s="60"/>
      <c r="E36" s="55" t="s">
        <v>44</v>
      </c>
      <c r="F36" s="169">
        <f>ROUND((SUM(BH119:BH137)),  2)</f>
        <v>0</v>
      </c>
      <c r="G36" s="60"/>
      <c r="H36" s="60"/>
      <c r="I36" s="170">
        <v>0.12</v>
      </c>
      <c r="J36" s="169">
        <f>0</f>
        <v>0</v>
      </c>
      <c r="K36" s="60"/>
      <c r="L36" s="82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</row>
    <row r="37" spans="1:31" s="66" customFormat="1" ht="14.45" hidden="1" customHeight="1">
      <c r="A37" s="60"/>
      <c r="B37" s="61"/>
      <c r="C37" s="60"/>
      <c r="D37" s="60"/>
      <c r="E37" s="55" t="s">
        <v>45</v>
      </c>
      <c r="F37" s="169">
        <f>ROUND((SUM(BI119:BI137)),  2)</f>
        <v>0</v>
      </c>
      <c r="G37" s="60"/>
      <c r="H37" s="60"/>
      <c r="I37" s="170">
        <v>0</v>
      </c>
      <c r="J37" s="169">
        <f>0</f>
        <v>0</v>
      </c>
      <c r="K37" s="60"/>
      <c r="L37" s="82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</row>
    <row r="38" spans="1:31" s="66" customFormat="1" ht="6.95" customHeight="1">
      <c r="A38" s="60"/>
      <c r="B38" s="61"/>
      <c r="C38" s="60"/>
      <c r="D38" s="60"/>
      <c r="E38" s="60"/>
      <c r="F38" s="60"/>
      <c r="G38" s="60"/>
      <c r="H38" s="60"/>
      <c r="I38" s="60"/>
      <c r="J38" s="60"/>
      <c r="K38" s="60"/>
      <c r="L38" s="82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</row>
    <row r="39" spans="1:31" s="66" customFormat="1" ht="25.35" customHeight="1">
      <c r="A39" s="60"/>
      <c r="B39" s="61"/>
      <c r="C39" s="171"/>
      <c r="D39" s="172" t="s">
        <v>46</v>
      </c>
      <c r="E39" s="112"/>
      <c r="F39" s="112"/>
      <c r="G39" s="173" t="s">
        <v>47</v>
      </c>
      <c r="H39" s="174" t="s">
        <v>48</v>
      </c>
      <c r="I39" s="112"/>
      <c r="J39" s="175">
        <f>SUM(J30:J37)</f>
        <v>0</v>
      </c>
      <c r="K39" s="176"/>
      <c r="L39" s="82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</row>
    <row r="40" spans="1:31" s="66" customFormat="1" ht="14.45" customHeight="1">
      <c r="A40" s="60"/>
      <c r="B40" s="61"/>
      <c r="C40" s="60"/>
      <c r="D40" s="60"/>
      <c r="E40" s="60"/>
      <c r="F40" s="60"/>
      <c r="G40" s="60"/>
      <c r="H40" s="60"/>
      <c r="I40" s="60"/>
      <c r="J40" s="60"/>
      <c r="K40" s="60"/>
      <c r="L40" s="82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</row>
    <row r="41" spans="1:31" ht="14.45" customHeight="1">
      <c r="B41" s="45"/>
      <c r="L41" s="45"/>
    </row>
    <row r="42" spans="1:31" ht="14.45" customHeight="1">
      <c r="B42" s="45"/>
      <c r="L42" s="45"/>
    </row>
    <row r="43" spans="1:31" ht="14.45" customHeight="1">
      <c r="B43" s="45"/>
      <c r="L43" s="45"/>
    </row>
    <row r="44" spans="1:31" ht="14.45" customHeight="1">
      <c r="B44" s="45"/>
      <c r="L44" s="45"/>
    </row>
    <row r="45" spans="1:31" ht="14.45" customHeight="1">
      <c r="B45" s="45"/>
      <c r="L45" s="45"/>
    </row>
    <row r="46" spans="1:31" ht="14.45" customHeight="1">
      <c r="B46" s="45"/>
      <c r="L46" s="45"/>
    </row>
    <row r="47" spans="1:31" ht="14.45" customHeight="1">
      <c r="B47" s="45"/>
      <c r="L47" s="45"/>
    </row>
    <row r="48" spans="1:31" ht="14.45" customHeight="1">
      <c r="B48" s="45"/>
      <c r="L48" s="45"/>
    </row>
    <row r="49" spans="1:31" ht="14.45" customHeight="1">
      <c r="B49" s="45"/>
      <c r="L49" s="45"/>
    </row>
    <row r="50" spans="1:31" s="66" customFormat="1" ht="14.45" customHeight="1">
      <c r="B50" s="82"/>
      <c r="D50" s="83" t="s">
        <v>49</v>
      </c>
      <c r="E50" s="84"/>
      <c r="F50" s="84"/>
      <c r="G50" s="83" t="s">
        <v>50</v>
      </c>
      <c r="H50" s="84"/>
      <c r="I50" s="84"/>
      <c r="J50" s="84"/>
      <c r="K50" s="84"/>
      <c r="L50" s="82"/>
    </row>
    <row r="51" spans="1:31" ht="11.25">
      <c r="B51" s="45"/>
      <c r="L51" s="45"/>
    </row>
    <row r="52" spans="1:31" ht="11.25">
      <c r="B52" s="45"/>
      <c r="L52" s="45"/>
    </row>
    <row r="53" spans="1:31" ht="11.25">
      <c r="B53" s="45"/>
      <c r="L53" s="45"/>
    </row>
    <row r="54" spans="1:31" ht="11.25">
      <c r="B54" s="45"/>
      <c r="L54" s="45"/>
    </row>
    <row r="55" spans="1:31" ht="11.25">
      <c r="B55" s="45"/>
      <c r="L55" s="45"/>
    </row>
    <row r="56" spans="1:31" ht="11.25">
      <c r="B56" s="45"/>
      <c r="L56" s="45"/>
    </row>
    <row r="57" spans="1:31" ht="11.25">
      <c r="B57" s="45"/>
      <c r="L57" s="45"/>
    </row>
    <row r="58" spans="1:31" ht="11.25">
      <c r="B58" s="45"/>
      <c r="L58" s="45"/>
    </row>
    <row r="59" spans="1:31" ht="11.25">
      <c r="B59" s="45"/>
      <c r="L59" s="45"/>
    </row>
    <row r="60" spans="1:31" ht="11.25">
      <c r="B60" s="45"/>
      <c r="L60" s="45"/>
    </row>
    <row r="61" spans="1:31" s="66" customFormat="1" ht="12.75">
      <c r="A61" s="60"/>
      <c r="B61" s="61"/>
      <c r="C61" s="60"/>
      <c r="D61" s="85" t="s">
        <v>51</v>
      </c>
      <c r="E61" s="63"/>
      <c r="F61" s="177" t="s">
        <v>52</v>
      </c>
      <c r="G61" s="85" t="s">
        <v>51</v>
      </c>
      <c r="H61" s="63"/>
      <c r="I61" s="63"/>
      <c r="J61" s="178" t="s">
        <v>52</v>
      </c>
      <c r="K61" s="63"/>
      <c r="L61" s="82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</row>
    <row r="62" spans="1:31" ht="11.25">
      <c r="B62" s="45"/>
      <c r="L62" s="45"/>
    </row>
    <row r="63" spans="1:31" ht="11.25">
      <c r="B63" s="45"/>
      <c r="L63" s="45"/>
    </row>
    <row r="64" spans="1:31" ht="11.25">
      <c r="B64" s="45"/>
      <c r="L64" s="45"/>
    </row>
    <row r="65" spans="1:31" s="66" customFormat="1" ht="12.75">
      <c r="A65" s="60"/>
      <c r="B65" s="61"/>
      <c r="C65" s="60"/>
      <c r="D65" s="83" t="s">
        <v>53</v>
      </c>
      <c r="E65" s="86"/>
      <c r="F65" s="86"/>
      <c r="G65" s="83" t="s">
        <v>54</v>
      </c>
      <c r="H65" s="86"/>
      <c r="I65" s="86"/>
      <c r="J65" s="86"/>
      <c r="K65" s="86"/>
      <c r="L65" s="82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</row>
    <row r="66" spans="1:31" ht="11.25">
      <c r="B66" s="45"/>
      <c r="L66" s="45"/>
    </row>
    <row r="67" spans="1:31" ht="11.25">
      <c r="B67" s="45"/>
      <c r="L67" s="45"/>
    </row>
    <row r="68" spans="1:31" ht="11.25">
      <c r="B68" s="45"/>
      <c r="L68" s="45"/>
    </row>
    <row r="69" spans="1:31" ht="11.25">
      <c r="B69" s="45"/>
      <c r="L69" s="45"/>
    </row>
    <row r="70" spans="1:31" ht="11.25">
      <c r="B70" s="45"/>
      <c r="L70" s="45"/>
    </row>
    <row r="71" spans="1:31" ht="11.25">
      <c r="B71" s="45"/>
      <c r="L71" s="45"/>
    </row>
    <row r="72" spans="1:31" ht="11.25">
      <c r="B72" s="45"/>
      <c r="L72" s="45"/>
    </row>
    <row r="73" spans="1:31" ht="11.25">
      <c r="B73" s="45"/>
      <c r="L73" s="45"/>
    </row>
    <row r="74" spans="1:31" ht="11.25">
      <c r="B74" s="45"/>
      <c r="L74" s="45"/>
    </row>
    <row r="75" spans="1:31" ht="11.25">
      <c r="B75" s="45"/>
      <c r="L75" s="45"/>
    </row>
    <row r="76" spans="1:31" s="66" customFormat="1" ht="12.75">
      <c r="A76" s="60"/>
      <c r="B76" s="61"/>
      <c r="C76" s="60"/>
      <c r="D76" s="85" t="s">
        <v>51</v>
      </c>
      <c r="E76" s="63"/>
      <c r="F76" s="177" t="s">
        <v>52</v>
      </c>
      <c r="G76" s="85" t="s">
        <v>51</v>
      </c>
      <c r="H76" s="63"/>
      <c r="I76" s="63"/>
      <c r="J76" s="178" t="s">
        <v>52</v>
      </c>
      <c r="K76" s="63"/>
      <c r="L76" s="82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</row>
    <row r="77" spans="1:31" s="66" customFormat="1" ht="14.45" customHeight="1">
      <c r="A77" s="60"/>
      <c r="B77" s="87"/>
      <c r="C77" s="88"/>
      <c r="D77" s="88"/>
      <c r="E77" s="88"/>
      <c r="F77" s="88"/>
      <c r="G77" s="88"/>
      <c r="H77" s="88"/>
      <c r="I77" s="88"/>
      <c r="J77" s="88"/>
      <c r="K77" s="88"/>
      <c r="L77" s="82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</row>
    <row r="81" spans="1:47" s="66" customFormat="1" ht="6.95" customHeight="1">
      <c r="A81" s="60"/>
      <c r="B81" s="89"/>
      <c r="C81" s="90"/>
      <c r="D81" s="90"/>
      <c r="E81" s="90"/>
      <c r="F81" s="90"/>
      <c r="G81" s="90"/>
      <c r="H81" s="90"/>
      <c r="I81" s="90"/>
      <c r="J81" s="90"/>
      <c r="K81" s="90"/>
      <c r="L81" s="82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</row>
    <row r="82" spans="1:47" s="66" customFormat="1" ht="24.95" customHeight="1">
      <c r="A82" s="60"/>
      <c r="B82" s="61"/>
      <c r="C82" s="46" t="s">
        <v>114</v>
      </c>
      <c r="D82" s="60"/>
      <c r="E82" s="60"/>
      <c r="F82" s="60"/>
      <c r="G82" s="60"/>
      <c r="H82" s="60"/>
      <c r="I82" s="60"/>
      <c r="J82" s="60"/>
      <c r="K82" s="60"/>
      <c r="L82" s="82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</row>
    <row r="83" spans="1:47" s="66" customFormat="1" ht="6.95" customHeight="1">
      <c r="A83" s="60"/>
      <c r="B83" s="61"/>
      <c r="C83" s="60"/>
      <c r="D83" s="60"/>
      <c r="E83" s="60"/>
      <c r="F83" s="60"/>
      <c r="G83" s="60"/>
      <c r="H83" s="60"/>
      <c r="I83" s="60"/>
      <c r="J83" s="60"/>
      <c r="K83" s="60"/>
      <c r="L83" s="82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</row>
    <row r="84" spans="1:47" s="66" customFormat="1" ht="12" customHeight="1">
      <c r="A84" s="60"/>
      <c r="B84" s="61"/>
      <c r="C84" s="55" t="s">
        <v>16</v>
      </c>
      <c r="D84" s="60"/>
      <c r="E84" s="60"/>
      <c r="F84" s="60"/>
      <c r="G84" s="60"/>
      <c r="H84" s="60"/>
      <c r="I84" s="60"/>
      <c r="J84" s="60"/>
      <c r="K84" s="60"/>
      <c r="L84" s="82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</row>
    <row r="85" spans="1:47" s="66" customFormat="1" ht="16.5" customHeight="1">
      <c r="A85" s="60"/>
      <c r="B85" s="61"/>
      <c r="C85" s="60"/>
      <c r="D85" s="60"/>
      <c r="E85" s="156" t="str">
        <f>E7</f>
        <v>Oprava chodníku v ul. Potoční, Odry</v>
      </c>
      <c r="F85" s="157"/>
      <c r="G85" s="157"/>
      <c r="H85" s="157"/>
      <c r="I85" s="60"/>
      <c r="J85" s="60"/>
      <c r="K85" s="60"/>
      <c r="L85" s="82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</row>
    <row r="86" spans="1:47" s="66" customFormat="1" ht="12" customHeight="1">
      <c r="A86" s="60"/>
      <c r="B86" s="61"/>
      <c r="C86" s="55" t="s">
        <v>109</v>
      </c>
      <c r="D86" s="60"/>
      <c r="E86" s="60"/>
      <c r="F86" s="60"/>
      <c r="G86" s="60"/>
      <c r="H86" s="60"/>
      <c r="I86" s="60"/>
      <c r="J86" s="60"/>
      <c r="K86" s="60"/>
      <c r="L86" s="82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</row>
    <row r="87" spans="1:47" s="66" customFormat="1" ht="16.5" customHeight="1">
      <c r="A87" s="60"/>
      <c r="B87" s="61"/>
      <c r="C87" s="60"/>
      <c r="D87" s="60"/>
      <c r="E87" s="96" t="str">
        <f>E9</f>
        <v>02 - VRN</v>
      </c>
      <c r="F87" s="158"/>
      <c r="G87" s="158"/>
      <c r="H87" s="158"/>
      <c r="I87" s="60"/>
      <c r="J87" s="60"/>
      <c r="K87" s="60"/>
      <c r="L87" s="82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</row>
    <row r="88" spans="1:47" s="66" customFormat="1" ht="6.95" customHeight="1">
      <c r="A88" s="60"/>
      <c r="B88" s="61"/>
      <c r="C88" s="60"/>
      <c r="D88" s="60"/>
      <c r="E88" s="60"/>
      <c r="F88" s="60"/>
      <c r="G88" s="60"/>
      <c r="H88" s="60"/>
      <c r="I88" s="60"/>
      <c r="J88" s="60"/>
      <c r="K88" s="60"/>
      <c r="L88" s="82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</row>
    <row r="89" spans="1:47" s="66" customFormat="1" ht="12" customHeight="1">
      <c r="A89" s="60"/>
      <c r="B89" s="61"/>
      <c r="C89" s="55" t="s">
        <v>20</v>
      </c>
      <c r="D89" s="60"/>
      <c r="E89" s="60"/>
      <c r="F89" s="56" t="str">
        <f>F12</f>
        <v>Odry</v>
      </c>
      <c r="G89" s="60"/>
      <c r="H89" s="60"/>
      <c r="I89" s="55" t="s">
        <v>22</v>
      </c>
      <c r="J89" s="159" t="str">
        <f>IF(J12="","",J12)</f>
        <v>12. 9. 2025</v>
      </c>
      <c r="K89" s="60"/>
      <c r="L89" s="82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</row>
    <row r="90" spans="1:47" s="66" customFormat="1" ht="6.95" customHeight="1">
      <c r="A90" s="60"/>
      <c r="B90" s="61"/>
      <c r="C90" s="60"/>
      <c r="D90" s="60"/>
      <c r="E90" s="60"/>
      <c r="F90" s="60"/>
      <c r="G90" s="60"/>
      <c r="H90" s="60"/>
      <c r="I90" s="60"/>
      <c r="J90" s="60"/>
      <c r="K90" s="60"/>
      <c r="L90" s="82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</row>
    <row r="91" spans="1:47" s="66" customFormat="1" ht="15.2" customHeight="1">
      <c r="A91" s="60"/>
      <c r="B91" s="61"/>
      <c r="C91" s="55" t="s">
        <v>24</v>
      </c>
      <c r="D91" s="60"/>
      <c r="E91" s="60"/>
      <c r="F91" s="56" t="str">
        <f>E15</f>
        <v>Město Odry</v>
      </c>
      <c r="G91" s="60"/>
      <c r="H91" s="60"/>
      <c r="I91" s="55" t="s">
        <v>31</v>
      </c>
      <c r="J91" s="179" t="str">
        <f>E21</f>
        <v xml:space="preserve"> </v>
      </c>
      <c r="K91" s="60"/>
      <c r="L91" s="82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</row>
    <row r="92" spans="1:47" s="66" customFormat="1" ht="15.2" customHeight="1">
      <c r="A92" s="60"/>
      <c r="B92" s="61"/>
      <c r="C92" s="55" t="s">
        <v>29</v>
      </c>
      <c r="D92" s="60"/>
      <c r="E92" s="60"/>
      <c r="F92" s="56" t="str">
        <f>IF(E18="","",E18)</f>
        <v>Vyplň údaj</v>
      </c>
      <c r="G92" s="60"/>
      <c r="H92" s="60"/>
      <c r="I92" s="55" t="s">
        <v>34</v>
      </c>
      <c r="J92" s="179" t="str">
        <f>E24</f>
        <v xml:space="preserve"> </v>
      </c>
      <c r="K92" s="60"/>
      <c r="L92" s="82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</row>
    <row r="93" spans="1:47" s="66" customFormat="1" ht="10.35" customHeight="1">
      <c r="A93" s="60"/>
      <c r="B93" s="61"/>
      <c r="C93" s="60"/>
      <c r="D93" s="60"/>
      <c r="E93" s="60"/>
      <c r="F93" s="60"/>
      <c r="G93" s="60"/>
      <c r="H93" s="60"/>
      <c r="I93" s="60"/>
      <c r="J93" s="60"/>
      <c r="K93" s="60"/>
      <c r="L93" s="82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</row>
    <row r="94" spans="1:47" s="66" customFormat="1" ht="29.25" customHeight="1">
      <c r="A94" s="60"/>
      <c r="B94" s="61"/>
      <c r="C94" s="180" t="s">
        <v>115</v>
      </c>
      <c r="D94" s="171"/>
      <c r="E94" s="171"/>
      <c r="F94" s="171"/>
      <c r="G94" s="171"/>
      <c r="H94" s="171"/>
      <c r="I94" s="171"/>
      <c r="J94" s="181" t="s">
        <v>116</v>
      </c>
      <c r="K94" s="171"/>
      <c r="L94" s="82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</row>
    <row r="95" spans="1:47" s="66" customFormat="1" ht="10.35" customHeight="1">
      <c r="A95" s="60"/>
      <c r="B95" s="61"/>
      <c r="C95" s="60"/>
      <c r="D95" s="60"/>
      <c r="E95" s="60"/>
      <c r="F95" s="60"/>
      <c r="G95" s="60"/>
      <c r="H95" s="60"/>
      <c r="I95" s="60"/>
      <c r="J95" s="60"/>
      <c r="K95" s="60"/>
      <c r="L95" s="82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  <c r="AD95" s="60"/>
      <c r="AE95" s="60"/>
    </row>
    <row r="96" spans="1:47" s="66" customFormat="1" ht="22.9" customHeight="1">
      <c r="A96" s="60"/>
      <c r="B96" s="61"/>
      <c r="C96" s="182" t="s">
        <v>117</v>
      </c>
      <c r="D96" s="60"/>
      <c r="E96" s="60"/>
      <c r="F96" s="60"/>
      <c r="G96" s="60"/>
      <c r="H96" s="60"/>
      <c r="I96" s="60"/>
      <c r="J96" s="166">
        <f>J119</f>
        <v>0</v>
      </c>
      <c r="K96" s="60"/>
      <c r="L96" s="82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U96" s="42" t="s">
        <v>118</v>
      </c>
    </row>
    <row r="97" spans="1:31" s="183" customFormat="1" ht="24.95" customHeight="1">
      <c r="B97" s="184"/>
      <c r="D97" s="185" t="s">
        <v>400</v>
      </c>
      <c r="E97" s="186"/>
      <c r="F97" s="186"/>
      <c r="G97" s="186"/>
      <c r="H97" s="186"/>
      <c r="I97" s="186"/>
      <c r="J97" s="187">
        <f>J120</f>
        <v>0</v>
      </c>
      <c r="L97" s="184"/>
    </row>
    <row r="98" spans="1:31" s="188" customFormat="1" ht="19.899999999999999" customHeight="1">
      <c r="B98" s="189"/>
      <c r="D98" s="190" t="s">
        <v>401</v>
      </c>
      <c r="E98" s="191"/>
      <c r="F98" s="191"/>
      <c r="G98" s="191"/>
      <c r="H98" s="191"/>
      <c r="I98" s="191"/>
      <c r="J98" s="192">
        <f>J121</f>
        <v>0</v>
      </c>
      <c r="L98" s="189"/>
    </row>
    <row r="99" spans="1:31" s="188" customFormat="1" ht="19.899999999999999" customHeight="1">
      <c r="B99" s="189"/>
      <c r="D99" s="190" t="s">
        <v>402</v>
      </c>
      <c r="E99" s="191"/>
      <c r="F99" s="191"/>
      <c r="G99" s="191"/>
      <c r="H99" s="191"/>
      <c r="I99" s="191"/>
      <c r="J99" s="192">
        <f>J131</f>
        <v>0</v>
      </c>
      <c r="L99" s="189"/>
    </row>
    <row r="100" spans="1:31" s="66" customFormat="1" ht="21.75" customHeight="1">
      <c r="A100" s="60"/>
      <c r="B100" s="61"/>
      <c r="C100" s="60"/>
      <c r="D100" s="60"/>
      <c r="E100" s="60"/>
      <c r="F100" s="60"/>
      <c r="G100" s="60"/>
      <c r="H100" s="60"/>
      <c r="I100" s="60"/>
      <c r="J100" s="60"/>
      <c r="K100" s="60"/>
      <c r="L100" s="82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</row>
    <row r="101" spans="1:31" s="66" customFormat="1" ht="6.95" customHeight="1">
      <c r="A101" s="60"/>
      <c r="B101" s="87"/>
      <c r="C101" s="88"/>
      <c r="D101" s="88"/>
      <c r="E101" s="88"/>
      <c r="F101" s="88"/>
      <c r="G101" s="88"/>
      <c r="H101" s="88"/>
      <c r="I101" s="88"/>
      <c r="J101" s="88"/>
      <c r="K101" s="88"/>
      <c r="L101" s="82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</row>
    <row r="105" spans="1:31" s="66" customFormat="1" ht="6.95" customHeight="1">
      <c r="A105" s="60"/>
      <c r="B105" s="89"/>
      <c r="C105" s="90"/>
      <c r="D105" s="90"/>
      <c r="E105" s="90"/>
      <c r="F105" s="90"/>
      <c r="G105" s="90"/>
      <c r="H105" s="90"/>
      <c r="I105" s="90"/>
      <c r="J105" s="90"/>
      <c r="K105" s="90"/>
      <c r="L105" s="82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</row>
    <row r="106" spans="1:31" s="66" customFormat="1" ht="24.95" customHeight="1">
      <c r="A106" s="60"/>
      <c r="B106" s="61"/>
      <c r="C106" s="46" t="s">
        <v>128</v>
      </c>
      <c r="D106" s="60"/>
      <c r="E106" s="60"/>
      <c r="F106" s="60"/>
      <c r="G106" s="60"/>
      <c r="H106" s="60"/>
      <c r="I106" s="60"/>
      <c r="J106" s="60"/>
      <c r="K106" s="60"/>
      <c r="L106" s="82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</row>
    <row r="107" spans="1:31" s="66" customFormat="1" ht="6.95" customHeight="1">
      <c r="A107" s="60"/>
      <c r="B107" s="61"/>
      <c r="C107" s="60"/>
      <c r="D107" s="60"/>
      <c r="E107" s="60"/>
      <c r="F107" s="60"/>
      <c r="G107" s="60"/>
      <c r="H107" s="60"/>
      <c r="I107" s="60"/>
      <c r="J107" s="60"/>
      <c r="K107" s="60"/>
      <c r="L107" s="82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  <c r="AE107" s="60"/>
    </row>
    <row r="108" spans="1:31" s="66" customFormat="1" ht="12" customHeight="1">
      <c r="A108" s="60"/>
      <c r="B108" s="61"/>
      <c r="C108" s="55" t="s">
        <v>16</v>
      </c>
      <c r="D108" s="60"/>
      <c r="E108" s="60"/>
      <c r="F108" s="60"/>
      <c r="G108" s="60"/>
      <c r="H108" s="60"/>
      <c r="I108" s="60"/>
      <c r="J108" s="60"/>
      <c r="K108" s="60"/>
      <c r="L108" s="82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</row>
    <row r="109" spans="1:31" s="66" customFormat="1" ht="16.5" customHeight="1">
      <c r="A109" s="60"/>
      <c r="B109" s="61"/>
      <c r="C109" s="60"/>
      <c r="D109" s="60"/>
      <c r="E109" s="156" t="str">
        <f>E7</f>
        <v>Oprava chodníku v ul. Potoční, Odry</v>
      </c>
      <c r="F109" s="157"/>
      <c r="G109" s="157"/>
      <c r="H109" s="157"/>
      <c r="I109" s="60"/>
      <c r="J109" s="60"/>
      <c r="K109" s="60"/>
      <c r="L109" s="82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</row>
    <row r="110" spans="1:31" s="66" customFormat="1" ht="12" customHeight="1">
      <c r="A110" s="60"/>
      <c r="B110" s="61"/>
      <c r="C110" s="55" t="s">
        <v>109</v>
      </c>
      <c r="D110" s="60"/>
      <c r="E110" s="60"/>
      <c r="F110" s="60"/>
      <c r="G110" s="60"/>
      <c r="H110" s="60"/>
      <c r="I110" s="60"/>
      <c r="J110" s="60"/>
      <c r="K110" s="60"/>
      <c r="L110" s="82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</row>
    <row r="111" spans="1:31" s="66" customFormat="1" ht="16.5" customHeight="1">
      <c r="A111" s="60"/>
      <c r="B111" s="61"/>
      <c r="C111" s="60"/>
      <c r="D111" s="60"/>
      <c r="E111" s="96" t="str">
        <f>E9</f>
        <v>02 - VRN</v>
      </c>
      <c r="F111" s="158"/>
      <c r="G111" s="158"/>
      <c r="H111" s="158"/>
      <c r="I111" s="60"/>
      <c r="J111" s="60"/>
      <c r="K111" s="60"/>
      <c r="L111" s="82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  <c r="AE111" s="60"/>
    </row>
    <row r="112" spans="1:31" s="66" customFormat="1" ht="6.95" customHeight="1">
      <c r="A112" s="60"/>
      <c r="B112" s="61"/>
      <c r="C112" s="60"/>
      <c r="D112" s="60"/>
      <c r="E112" s="60"/>
      <c r="F112" s="60"/>
      <c r="G112" s="60"/>
      <c r="H112" s="60"/>
      <c r="I112" s="60"/>
      <c r="J112" s="60"/>
      <c r="K112" s="60"/>
      <c r="L112" s="82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</row>
    <row r="113" spans="1:65" s="66" customFormat="1" ht="12" customHeight="1">
      <c r="A113" s="60"/>
      <c r="B113" s="61"/>
      <c r="C113" s="55" t="s">
        <v>20</v>
      </c>
      <c r="D113" s="60"/>
      <c r="E113" s="60"/>
      <c r="F113" s="56" t="str">
        <f>F12</f>
        <v>Odry</v>
      </c>
      <c r="G113" s="60"/>
      <c r="H113" s="60"/>
      <c r="I113" s="55" t="s">
        <v>22</v>
      </c>
      <c r="J113" s="159" t="str">
        <f>IF(J12="","",J12)</f>
        <v>12. 9. 2025</v>
      </c>
      <c r="K113" s="60"/>
      <c r="L113" s="82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  <c r="AE113" s="60"/>
    </row>
    <row r="114" spans="1:65" s="66" customFormat="1" ht="6.95" customHeight="1">
      <c r="A114" s="60"/>
      <c r="B114" s="61"/>
      <c r="C114" s="60"/>
      <c r="D114" s="60"/>
      <c r="E114" s="60"/>
      <c r="F114" s="60"/>
      <c r="G114" s="60"/>
      <c r="H114" s="60"/>
      <c r="I114" s="60"/>
      <c r="J114" s="60"/>
      <c r="K114" s="60"/>
      <c r="L114" s="82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</row>
    <row r="115" spans="1:65" s="66" customFormat="1" ht="15.2" customHeight="1">
      <c r="A115" s="60"/>
      <c r="B115" s="61"/>
      <c r="C115" s="55" t="s">
        <v>24</v>
      </c>
      <c r="D115" s="60"/>
      <c r="E115" s="60"/>
      <c r="F115" s="56" t="str">
        <f>E15</f>
        <v>Město Odry</v>
      </c>
      <c r="G115" s="60"/>
      <c r="H115" s="60"/>
      <c r="I115" s="55" t="s">
        <v>31</v>
      </c>
      <c r="J115" s="179" t="str">
        <f>E21</f>
        <v xml:space="preserve"> </v>
      </c>
      <c r="K115" s="60"/>
      <c r="L115" s="82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  <c r="AD115" s="60"/>
      <c r="AE115" s="60"/>
    </row>
    <row r="116" spans="1:65" s="66" customFormat="1" ht="15.2" customHeight="1">
      <c r="A116" s="60"/>
      <c r="B116" s="61"/>
      <c r="C116" s="55" t="s">
        <v>29</v>
      </c>
      <c r="D116" s="60"/>
      <c r="E116" s="60"/>
      <c r="F116" s="56" t="str">
        <f>IF(E18="","",E18)</f>
        <v>Vyplň údaj</v>
      </c>
      <c r="G116" s="60"/>
      <c r="H116" s="60"/>
      <c r="I116" s="55" t="s">
        <v>34</v>
      </c>
      <c r="J116" s="179" t="str">
        <f>E24</f>
        <v xml:space="preserve"> </v>
      </c>
      <c r="K116" s="60"/>
      <c r="L116" s="82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60"/>
    </row>
    <row r="117" spans="1:65" s="66" customFormat="1" ht="10.35" customHeight="1">
      <c r="A117" s="60"/>
      <c r="B117" s="61"/>
      <c r="C117" s="60"/>
      <c r="D117" s="60"/>
      <c r="E117" s="60"/>
      <c r="F117" s="60"/>
      <c r="G117" s="60"/>
      <c r="H117" s="60"/>
      <c r="I117" s="60"/>
      <c r="J117" s="60"/>
      <c r="K117" s="60"/>
      <c r="L117" s="82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</row>
    <row r="118" spans="1:65" s="199" customFormat="1" ht="29.25" customHeight="1">
      <c r="A118" s="193"/>
      <c r="B118" s="194"/>
      <c r="C118" s="195" t="s">
        <v>129</v>
      </c>
      <c r="D118" s="196" t="s">
        <v>61</v>
      </c>
      <c r="E118" s="196" t="s">
        <v>57</v>
      </c>
      <c r="F118" s="196" t="s">
        <v>58</v>
      </c>
      <c r="G118" s="196" t="s">
        <v>130</v>
      </c>
      <c r="H118" s="196" t="s">
        <v>131</v>
      </c>
      <c r="I118" s="196" t="s">
        <v>132</v>
      </c>
      <c r="J118" s="196" t="s">
        <v>116</v>
      </c>
      <c r="K118" s="197" t="s">
        <v>133</v>
      </c>
      <c r="L118" s="198"/>
      <c r="M118" s="117" t="s">
        <v>1</v>
      </c>
      <c r="N118" s="118" t="s">
        <v>40</v>
      </c>
      <c r="O118" s="118" t="s">
        <v>134</v>
      </c>
      <c r="P118" s="118" t="s">
        <v>135</v>
      </c>
      <c r="Q118" s="118" t="s">
        <v>136</v>
      </c>
      <c r="R118" s="118" t="s">
        <v>137</v>
      </c>
      <c r="S118" s="118" t="s">
        <v>138</v>
      </c>
      <c r="T118" s="119" t="s">
        <v>139</v>
      </c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</row>
    <row r="119" spans="1:65" s="66" customFormat="1" ht="22.9" customHeight="1">
      <c r="A119" s="60"/>
      <c r="B119" s="61"/>
      <c r="C119" s="125" t="s">
        <v>140</v>
      </c>
      <c r="D119" s="60"/>
      <c r="E119" s="60"/>
      <c r="F119" s="60"/>
      <c r="G119" s="60"/>
      <c r="H119" s="60"/>
      <c r="I119" s="60"/>
      <c r="J119" s="200">
        <f>BK119</f>
        <v>0</v>
      </c>
      <c r="K119" s="60"/>
      <c r="L119" s="61"/>
      <c r="M119" s="120"/>
      <c r="N119" s="104"/>
      <c r="O119" s="121"/>
      <c r="P119" s="201">
        <f>P120</f>
        <v>0</v>
      </c>
      <c r="Q119" s="121"/>
      <c r="R119" s="201">
        <f>R120</f>
        <v>0</v>
      </c>
      <c r="S119" s="121"/>
      <c r="T119" s="202">
        <f>T120</f>
        <v>0</v>
      </c>
      <c r="U119" s="60"/>
      <c r="V119" s="60"/>
      <c r="W119" s="60"/>
      <c r="X119" s="60"/>
      <c r="Y119" s="60"/>
      <c r="Z119" s="60"/>
      <c r="AA119" s="60"/>
      <c r="AB119" s="60"/>
      <c r="AC119" s="60"/>
      <c r="AD119" s="60"/>
      <c r="AE119" s="60"/>
      <c r="AT119" s="42" t="s">
        <v>75</v>
      </c>
      <c r="AU119" s="42" t="s">
        <v>118</v>
      </c>
      <c r="BK119" s="203">
        <f>BK120</f>
        <v>0</v>
      </c>
    </row>
    <row r="120" spans="1:65" s="204" customFormat="1" ht="25.9" customHeight="1">
      <c r="B120" s="205"/>
      <c r="D120" s="206" t="s">
        <v>75</v>
      </c>
      <c r="E120" s="207" t="s">
        <v>88</v>
      </c>
      <c r="F120" s="207" t="s">
        <v>403</v>
      </c>
      <c r="J120" s="208">
        <f>BK120</f>
        <v>0</v>
      </c>
      <c r="L120" s="205"/>
      <c r="M120" s="209"/>
      <c r="N120" s="210"/>
      <c r="O120" s="210"/>
      <c r="P120" s="211">
        <f>P121+P131</f>
        <v>0</v>
      </c>
      <c r="Q120" s="210"/>
      <c r="R120" s="211">
        <f>R121+R131</f>
        <v>0</v>
      </c>
      <c r="S120" s="210"/>
      <c r="T120" s="212">
        <f>T121+T131</f>
        <v>0</v>
      </c>
      <c r="AR120" s="206" t="s">
        <v>171</v>
      </c>
      <c r="AT120" s="213" t="s">
        <v>75</v>
      </c>
      <c r="AU120" s="213" t="s">
        <v>76</v>
      </c>
      <c r="AY120" s="206" t="s">
        <v>143</v>
      </c>
      <c r="BK120" s="214">
        <f>BK121+BK131</f>
        <v>0</v>
      </c>
    </row>
    <row r="121" spans="1:65" s="204" customFormat="1" ht="22.9" customHeight="1">
      <c r="B121" s="205"/>
      <c r="D121" s="206" t="s">
        <v>75</v>
      </c>
      <c r="E121" s="215" t="s">
        <v>404</v>
      </c>
      <c r="F121" s="215" t="s">
        <v>405</v>
      </c>
      <c r="J121" s="216">
        <f>BK121</f>
        <v>0</v>
      </c>
      <c r="L121" s="205"/>
      <c r="M121" s="209"/>
      <c r="N121" s="210"/>
      <c r="O121" s="210"/>
      <c r="P121" s="211">
        <f>SUM(P122:P130)</f>
        <v>0</v>
      </c>
      <c r="Q121" s="210"/>
      <c r="R121" s="211">
        <f>SUM(R122:R130)</f>
        <v>0</v>
      </c>
      <c r="S121" s="210"/>
      <c r="T121" s="212">
        <f>SUM(T122:T130)</f>
        <v>0</v>
      </c>
      <c r="AR121" s="206" t="s">
        <v>171</v>
      </c>
      <c r="AT121" s="213" t="s">
        <v>75</v>
      </c>
      <c r="AU121" s="213" t="s">
        <v>84</v>
      </c>
      <c r="AY121" s="206" t="s">
        <v>143</v>
      </c>
      <c r="BK121" s="214">
        <f>SUM(BK122:BK130)</f>
        <v>0</v>
      </c>
    </row>
    <row r="122" spans="1:65" s="66" customFormat="1" ht="16.5" customHeight="1">
      <c r="A122" s="60"/>
      <c r="B122" s="61"/>
      <c r="C122" s="217" t="s">
        <v>84</v>
      </c>
      <c r="D122" s="217" t="s">
        <v>145</v>
      </c>
      <c r="E122" s="218" t="s">
        <v>406</v>
      </c>
      <c r="F122" s="219" t="s">
        <v>407</v>
      </c>
      <c r="G122" s="220" t="s">
        <v>408</v>
      </c>
      <c r="H122" s="221">
        <v>5</v>
      </c>
      <c r="I122" s="23"/>
      <c r="J122" s="222">
        <f>ROUND(I122*H122,2)</f>
        <v>0</v>
      </c>
      <c r="K122" s="219" t="s">
        <v>149</v>
      </c>
      <c r="L122" s="61"/>
      <c r="M122" s="223" t="s">
        <v>1</v>
      </c>
      <c r="N122" s="224" t="s">
        <v>41</v>
      </c>
      <c r="O122" s="108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  <c r="AR122" s="227" t="s">
        <v>409</v>
      </c>
      <c r="AT122" s="227" t="s">
        <v>145</v>
      </c>
      <c r="AU122" s="227" t="s">
        <v>86</v>
      </c>
      <c r="AY122" s="42" t="s">
        <v>143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42" t="s">
        <v>84</v>
      </c>
      <c r="BK122" s="228">
        <f>ROUND(I122*H122,2)</f>
        <v>0</v>
      </c>
      <c r="BL122" s="42" t="s">
        <v>409</v>
      </c>
      <c r="BM122" s="227" t="s">
        <v>410</v>
      </c>
    </row>
    <row r="123" spans="1:65" s="66" customFormat="1" ht="11.25">
      <c r="A123" s="60"/>
      <c r="B123" s="61"/>
      <c r="C123" s="60"/>
      <c r="D123" s="229" t="s">
        <v>152</v>
      </c>
      <c r="E123" s="60"/>
      <c r="F123" s="230" t="s">
        <v>407</v>
      </c>
      <c r="G123" s="60"/>
      <c r="H123" s="60"/>
      <c r="I123" s="60"/>
      <c r="J123" s="60"/>
      <c r="K123" s="60"/>
      <c r="L123" s="61"/>
      <c r="M123" s="231"/>
      <c r="N123" s="232"/>
      <c r="O123" s="108"/>
      <c r="P123" s="108"/>
      <c r="Q123" s="108"/>
      <c r="R123" s="108"/>
      <c r="S123" s="108"/>
      <c r="T123" s="109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T123" s="42" t="s">
        <v>152</v>
      </c>
      <c r="AU123" s="42" t="s">
        <v>86</v>
      </c>
    </row>
    <row r="124" spans="1:65" s="233" customFormat="1" ht="11.25">
      <c r="B124" s="234"/>
      <c r="D124" s="229" t="s">
        <v>154</v>
      </c>
      <c r="E124" s="235" t="s">
        <v>1</v>
      </c>
      <c r="F124" s="236" t="s">
        <v>411</v>
      </c>
      <c r="H124" s="237">
        <v>5</v>
      </c>
      <c r="L124" s="234"/>
      <c r="M124" s="238"/>
      <c r="N124" s="239"/>
      <c r="O124" s="239"/>
      <c r="P124" s="239"/>
      <c r="Q124" s="239"/>
      <c r="R124" s="239"/>
      <c r="S124" s="239"/>
      <c r="T124" s="240"/>
      <c r="AT124" s="235" t="s">
        <v>154</v>
      </c>
      <c r="AU124" s="235" t="s">
        <v>86</v>
      </c>
      <c r="AV124" s="233" t="s">
        <v>86</v>
      </c>
      <c r="AW124" s="233" t="s">
        <v>33</v>
      </c>
      <c r="AX124" s="233" t="s">
        <v>84</v>
      </c>
      <c r="AY124" s="235" t="s">
        <v>143</v>
      </c>
    </row>
    <row r="125" spans="1:65" s="66" customFormat="1" ht="16.5" customHeight="1">
      <c r="A125" s="60"/>
      <c r="B125" s="61"/>
      <c r="C125" s="217" t="s">
        <v>86</v>
      </c>
      <c r="D125" s="217" t="s">
        <v>145</v>
      </c>
      <c r="E125" s="218" t="s">
        <v>412</v>
      </c>
      <c r="F125" s="219" t="s">
        <v>413</v>
      </c>
      <c r="G125" s="220" t="s">
        <v>408</v>
      </c>
      <c r="H125" s="221">
        <v>1</v>
      </c>
      <c r="I125" s="23"/>
      <c r="J125" s="222">
        <f>ROUND(I125*H125,2)</f>
        <v>0</v>
      </c>
      <c r="K125" s="219" t="s">
        <v>149</v>
      </c>
      <c r="L125" s="61"/>
      <c r="M125" s="223" t="s">
        <v>1</v>
      </c>
      <c r="N125" s="224" t="s">
        <v>41</v>
      </c>
      <c r="O125" s="108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R125" s="227" t="s">
        <v>409</v>
      </c>
      <c r="AT125" s="227" t="s">
        <v>145</v>
      </c>
      <c r="AU125" s="227" t="s">
        <v>86</v>
      </c>
      <c r="AY125" s="42" t="s">
        <v>143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42" t="s">
        <v>84</v>
      </c>
      <c r="BK125" s="228">
        <f>ROUND(I125*H125,2)</f>
        <v>0</v>
      </c>
      <c r="BL125" s="42" t="s">
        <v>409</v>
      </c>
      <c r="BM125" s="227" t="s">
        <v>414</v>
      </c>
    </row>
    <row r="126" spans="1:65" s="66" customFormat="1" ht="11.25">
      <c r="A126" s="60"/>
      <c r="B126" s="61"/>
      <c r="C126" s="60"/>
      <c r="D126" s="229" t="s">
        <v>152</v>
      </c>
      <c r="E126" s="60"/>
      <c r="F126" s="230" t="s">
        <v>413</v>
      </c>
      <c r="G126" s="60"/>
      <c r="H126" s="60"/>
      <c r="I126" s="60"/>
      <c r="J126" s="60"/>
      <c r="K126" s="60"/>
      <c r="L126" s="61"/>
      <c r="M126" s="231"/>
      <c r="N126" s="232"/>
      <c r="O126" s="108"/>
      <c r="P126" s="108"/>
      <c r="Q126" s="108"/>
      <c r="R126" s="108"/>
      <c r="S126" s="108"/>
      <c r="T126" s="109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T126" s="42" t="s">
        <v>152</v>
      </c>
      <c r="AU126" s="42" t="s">
        <v>86</v>
      </c>
    </row>
    <row r="127" spans="1:65" s="233" customFormat="1" ht="11.25">
      <c r="B127" s="234"/>
      <c r="D127" s="229" t="s">
        <v>154</v>
      </c>
      <c r="E127" s="235" t="s">
        <v>1</v>
      </c>
      <c r="F127" s="236" t="s">
        <v>84</v>
      </c>
      <c r="H127" s="237">
        <v>1</v>
      </c>
      <c r="L127" s="234"/>
      <c r="M127" s="238"/>
      <c r="N127" s="239"/>
      <c r="O127" s="239"/>
      <c r="P127" s="239"/>
      <c r="Q127" s="239"/>
      <c r="R127" s="239"/>
      <c r="S127" s="239"/>
      <c r="T127" s="240"/>
      <c r="AT127" s="235" t="s">
        <v>154</v>
      </c>
      <c r="AU127" s="235" t="s">
        <v>86</v>
      </c>
      <c r="AV127" s="233" t="s">
        <v>86</v>
      </c>
      <c r="AW127" s="233" t="s">
        <v>33</v>
      </c>
      <c r="AX127" s="233" t="s">
        <v>84</v>
      </c>
      <c r="AY127" s="235" t="s">
        <v>143</v>
      </c>
    </row>
    <row r="128" spans="1:65" s="66" customFormat="1" ht="16.5" customHeight="1">
      <c r="A128" s="60"/>
      <c r="B128" s="61"/>
      <c r="C128" s="217" t="s">
        <v>161</v>
      </c>
      <c r="D128" s="217" t="s">
        <v>145</v>
      </c>
      <c r="E128" s="218" t="s">
        <v>415</v>
      </c>
      <c r="F128" s="219" t="s">
        <v>416</v>
      </c>
      <c r="G128" s="220" t="s">
        <v>408</v>
      </c>
      <c r="H128" s="221">
        <v>1</v>
      </c>
      <c r="I128" s="23"/>
      <c r="J128" s="222">
        <f>ROUND(I128*H128,2)</f>
        <v>0</v>
      </c>
      <c r="K128" s="219" t="s">
        <v>149</v>
      </c>
      <c r="L128" s="61"/>
      <c r="M128" s="223" t="s">
        <v>1</v>
      </c>
      <c r="N128" s="224" t="s">
        <v>41</v>
      </c>
      <c r="O128" s="108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60"/>
      <c r="V128" s="60"/>
      <c r="W128" s="60"/>
      <c r="X128" s="60"/>
      <c r="Y128" s="60"/>
      <c r="Z128" s="60"/>
      <c r="AA128" s="60"/>
      <c r="AB128" s="60"/>
      <c r="AC128" s="60"/>
      <c r="AD128" s="60"/>
      <c r="AE128" s="60"/>
      <c r="AR128" s="227" t="s">
        <v>409</v>
      </c>
      <c r="AT128" s="227" t="s">
        <v>145</v>
      </c>
      <c r="AU128" s="227" t="s">
        <v>86</v>
      </c>
      <c r="AY128" s="42" t="s">
        <v>143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42" t="s">
        <v>84</v>
      </c>
      <c r="BK128" s="228">
        <f>ROUND(I128*H128,2)</f>
        <v>0</v>
      </c>
      <c r="BL128" s="42" t="s">
        <v>409</v>
      </c>
      <c r="BM128" s="227" t="s">
        <v>417</v>
      </c>
    </row>
    <row r="129" spans="1:65" s="66" customFormat="1" ht="11.25">
      <c r="A129" s="60"/>
      <c r="B129" s="61"/>
      <c r="C129" s="60"/>
      <c r="D129" s="229" t="s">
        <v>152</v>
      </c>
      <c r="E129" s="60"/>
      <c r="F129" s="230" t="s">
        <v>416</v>
      </c>
      <c r="G129" s="60"/>
      <c r="H129" s="60"/>
      <c r="I129" s="60"/>
      <c r="J129" s="60"/>
      <c r="K129" s="60"/>
      <c r="L129" s="61"/>
      <c r="M129" s="231"/>
      <c r="N129" s="232"/>
      <c r="O129" s="108"/>
      <c r="P129" s="108"/>
      <c r="Q129" s="108"/>
      <c r="R129" s="108"/>
      <c r="S129" s="108"/>
      <c r="T129" s="109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  <c r="AE129" s="60"/>
      <c r="AT129" s="42" t="s">
        <v>152</v>
      </c>
      <c r="AU129" s="42" t="s">
        <v>86</v>
      </c>
    </row>
    <row r="130" spans="1:65" s="233" customFormat="1" ht="11.25">
      <c r="B130" s="234"/>
      <c r="D130" s="229" t="s">
        <v>154</v>
      </c>
      <c r="E130" s="235" t="s">
        <v>1</v>
      </c>
      <c r="F130" s="236" t="s">
        <v>84</v>
      </c>
      <c r="H130" s="237">
        <v>1</v>
      </c>
      <c r="L130" s="234"/>
      <c r="M130" s="238"/>
      <c r="N130" s="239"/>
      <c r="O130" s="239"/>
      <c r="P130" s="239"/>
      <c r="Q130" s="239"/>
      <c r="R130" s="239"/>
      <c r="S130" s="239"/>
      <c r="T130" s="240"/>
      <c r="AT130" s="235" t="s">
        <v>154</v>
      </c>
      <c r="AU130" s="235" t="s">
        <v>86</v>
      </c>
      <c r="AV130" s="233" t="s">
        <v>86</v>
      </c>
      <c r="AW130" s="233" t="s">
        <v>33</v>
      </c>
      <c r="AX130" s="233" t="s">
        <v>84</v>
      </c>
      <c r="AY130" s="235" t="s">
        <v>143</v>
      </c>
    </row>
    <row r="131" spans="1:65" s="204" customFormat="1" ht="22.9" customHeight="1">
      <c r="B131" s="205"/>
      <c r="D131" s="206" t="s">
        <v>75</v>
      </c>
      <c r="E131" s="215" t="s">
        <v>418</v>
      </c>
      <c r="F131" s="215" t="s">
        <v>419</v>
      </c>
      <c r="J131" s="216">
        <f>BK131</f>
        <v>0</v>
      </c>
      <c r="L131" s="205"/>
      <c r="M131" s="209"/>
      <c r="N131" s="210"/>
      <c r="O131" s="210"/>
      <c r="P131" s="211">
        <f>SUM(P132:P137)</f>
        <v>0</v>
      </c>
      <c r="Q131" s="210"/>
      <c r="R131" s="211">
        <f>SUM(R132:R137)</f>
        <v>0</v>
      </c>
      <c r="S131" s="210"/>
      <c r="T131" s="212">
        <f>SUM(T132:T137)</f>
        <v>0</v>
      </c>
      <c r="AR131" s="206" t="s">
        <v>171</v>
      </c>
      <c r="AT131" s="213" t="s">
        <v>75</v>
      </c>
      <c r="AU131" s="213" t="s">
        <v>84</v>
      </c>
      <c r="AY131" s="206" t="s">
        <v>143</v>
      </c>
      <c r="BK131" s="214">
        <f>SUM(BK132:BK137)</f>
        <v>0</v>
      </c>
    </row>
    <row r="132" spans="1:65" s="66" customFormat="1" ht="16.5" customHeight="1">
      <c r="A132" s="60"/>
      <c r="B132" s="61"/>
      <c r="C132" s="217" t="s">
        <v>150</v>
      </c>
      <c r="D132" s="217" t="s">
        <v>145</v>
      </c>
      <c r="E132" s="218" t="s">
        <v>420</v>
      </c>
      <c r="F132" s="219" t="s">
        <v>421</v>
      </c>
      <c r="G132" s="220" t="s">
        <v>408</v>
      </c>
      <c r="H132" s="221">
        <v>1</v>
      </c>
      <c r="I132" s="23"/>
      <c r="J132" s="222">
        <f>ROUND(I132*H132,2)</f>
        <v>0</v>
      </c>
      <c r="K132" s="219" t="s">
        <v>149</v>
      </c>
      <c r="L132" s="61"/>
      <c r="M132" s="223" t="s">
        <v>1</v>
      </c>
      <c r="N132" s="224" t="s">
        <v>41</v>
      </c>
      <c r="O132" s="10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60"/>
      <c r="V132" s="60"/>
      <c r="W132" s="60"/>
      <c r="X132" s="60"/>
      <c r="Y132" s="60"/>
      <c r="Z132" s="60"/>
      <c r="AA132" s="60"/>
      <c r="AB132" s="60"/>
      <c r="AC132" s="60"/>
      <c r="AD132" s="60"/>
      <c r="AE132" s="60"/>
      <c r="AR132" s="227" t="s">
        <v>409</v>
      </c>
      <c r="AT132" s="227" t="s">
        <v>145</v>
      </c>
      <c r="AU132" s="227" t="s">
        <v>86</v>
      </c>
      <c r="AY132" s="42" t="s">
        <v>143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42" t="s">
        <v>84</v>
      </c>
      <c r="BK132" s="228">
        <f>ROUND(I132*H132,2)</f>
        <v>0</v>
      </c>
      <c r="BL132" s="42" t="s">
        <v>409</v>
      </c>
      <c r="BM132" s="227" t="s">
        <v>422</v>
      </c>
    </row>
    <row r="133" spans="1:65" s="66" customFormat="1" ht="11.25">
      <c r="A133" s="60"/>
      <c r="B133" s="61"/>
      <c r="C133" s="60"/>
      <c r="D133" s="229" t="s">
        <v>152</v>
      </c>
      <c r="E133" s="60"/>
      <c r="F133" s="230" t="s">
        <v>421</v>
      </c>
      <c r="G133" s="60"/>
      <c r="H133" s="60"/>
      <c r="I133" s="60"/>
      <c r="J133" s="60"/>
      <c r="K133" s="60"/>
      <c r="L133" s="61"/>
      <c r="M133" s="231"/>
      <c r="N133" s="232"/>
      <c r="O133" s="108"/>
      <c r="P133" s="108"/>
      <c r="Q133" s="108"/>
      <c r="R133" s="108"/>
      <c r="S133" s="108"/>
      <c r="T133" s="109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  <c r="AE133" s="60"/>
      <c r="AT133" s="42" t="s">
        <v>152</v>
      </c>
      <c r="AU133" s="42" t="s">
        <v>86</v>
      </c>
    </row>
    <row r="134" spans="1:65" s="233" customFormat="1" ht="11.25">
      <c r="B134" s="234"/>
      <c r="D134" s="229" t="s">
        <v>154</v>
      </c>
      <c r="E134" s="235" t="s">
        <v>1</v>
      </c>
      <c r="F134" s="236" t="s">
        <v>84</v>
      </c>
      <c r="H134" s="237">
        <v>1</v>
      </c>
      <c r="L134" s="234"/>
      <c r="M134" s="238"/>
      <c r="N134" s="239"/>
      <c r="O134" s="239"/>
      <c r="P134" s="239"/>
      <c r="Q134" s="239"/>
      <c r="R134" s="239"/>
      <c r="S134" s="239"/>
      <c r="T134" s="240"/>
      <c r="AT134" s="235" t="s">
        <v>154</v>
      </c>
      <c r="AU134" s="235" t="s">
        <v>86</v>
      </c>
      <c r="AV134" s="233" t="s">
        <v>86</v>
      </c>
      <c r="AW134" s="233" t="s">
        <v>33</v>
      </c>
      <c r="AX134" s="233" t="s">
        <v>84</v>
      </c>
      <c r="AY134" s="235" t="s">
        <v>143</v>
      </c>
    </row>
    <row r="135" spans="1:65" s="66" customFormat="1" ht="16.5" customHeight="1">
      <c r="A135" s="60"/>
      <c r="B135" s="61"/>
      <c r="C135" s="217" t="s">
        <v>171</v>
      </c>
      <c r="D135" s="217" t="s">
        <v>145</v>
      </c>
      <c r="E135" s="218" t="s">
        <v>423</v>
      </c>
      <c r="F135" s="219" t="s">
        <v>424</v>
      </c>
      <c r="G135" s="220" t="s">
        <v>408</v>
      </c>
      <c r="H135" s="221">
        <v>1</v>
      </c>
      <c r="I135" s="23"/>
      <c r="J135" s="222">
        <f>ROUND(I135*H135,2)</f>
        <v>0</v>
      </c>
      <c r="K135" s="219" t="s">
        <v>149</v>
      </c>
      <c r="L135" s="61"/>
      <c r="M135" s="223" t="s">
        <v>1</v>
      </c>
      <c r="N135" s="224" t="s">
        <v>41</v>
      </c>
      <c r="O135" s="108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60"/>
      <c r="V135" s="60"/>
      <c r="W135" s="60"/>
      <c r="X135" s="60"/>
      <c r="Y135" s="60"/>
      <c r="Z135" s="60"/>
      <c r="AA135" s="60"/>
      <c r="AB135" s="60"/>
      <c r="AC135" s="60"/>
      <c r="AD135" s="60"/>
      <c r="AE135" s="60"/>
      <c r="AR135" s="227" t="s">
        <v>409</v>
      </c>
      <c r="AT135" s="227" t="s">
        <v>145</v>
      </c>
      <c r="AU135" s="227" t="s">
        <v>86</v>
      </c>
      <c r="AY135" s="42" t="s">
        <v>143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42" t="s">
        <v>84</v>
      </c>
      <c r="BK135" s="228">
        <f>ROUND(I135*H135,2)</f>
        <v>0</v>
      </c>
      <c r="BL135" s="42" t="s">
        <v>409</v>
      </c>
      <c r="BM135" s="227" t="s">
        <v>425</v>
      </c>
    </row>
    <row r="136" spans="1:65" s="66" customFormat="1" ht="11.25">
      <c r="A136" s="60"/>
      <c r="B136" s="61"/>
      <c r="C136" s="60"/>
      <c r="D136" s="229" t="s">
        <v>152</v>
      </c>
      <c r="E136" s="60"/>
      <c r="F136" s="230" t="s">
        <v>424</v>
      </c>
      <c r="G136" s="60"/>
      <c r="H136" s="60"/>
      <c r="I136" s="60"/>
      <c r="J136" s="60"/>
      <c r="K136" s="60"/>
      <c r="L136" s="61"/>
      <c r="M136" s="231"/>
      <c r="N136" s="232"/>
      <c r="O136" s="108"/>
      <c r="P136" s="108"/>
      <c r="Q136" s="108"/>
      <c r="R136" s="108"/>
      <c r="S136" s="108"/>
      <c r="T136" s="109"/>
      <c r="U136" s="60"/>
      <c r="V136" s="60"/>
      <c r="W136" s="60"/>
      <c r="X136" s="60"/>
      <c r="Y136" s="60"/>
      <c r="Z136" s="60"/>
      <c r="AA136" s="60"/>
      <c r="AB136" s="60"/>
      <c r="AC136" s="60"/>
      <c r="AD136" s="60"/>
      <c r="AE136" s="60"/>
      <c r="AT136" s="42" t="s">
        <v>152</v>
      </c>
      <c r="AU136" s="42" t="s">
        <v>86</v>
      </c>
    </row>
    <row r="137" spans="1:65" s="233" customFormat="1" ht="11.25">
      <c r="B137" s="234"/>
      <c r="D137" s="229" t="s">
        <v>154</v>
      </c>
      <c r="E137" s="235" t="s">
        <v>1</v>
      </c>
      <c r="F137" s="236" t="s">
        <v>84</v>
      </c>
      <c r="H137" s="237">
        <v>1</v>
      </c>
      <c r="L137" s="234"/>
      <c r="M137" s="241"/>
      <c r="N137" s="242"/>
      <c r="O137" s="242"/>
      <c r="P137" s="242"/>
      <c r="Q137" s="242"/>
      <c r="R137" s="242"/>
      <c r="S137" s="242"/>
      <c r="T137" s="243"/>
      <c r="AT137" s="235" t="s">
        <v>154</v>
      </c>
      <c r="AU137" s="235" t="s">
        <v>86</v>
      </c>
      <c r="AV137" s="233" t="s">
        <v>86</v>
      </c>
      <c r="AW137" s="233" t="s">
        <v>33</v>
      </c>
      <c r="AX137" s="233" t="s">
        <v>84</v>
      </c>
      <c r="AY137" s="235" t="s">
        <v>143</v>
      </c>
    </row>
    <row r="138" spans="1:65" s="66" customFormat="1" ht="6.95" customHeight="1">
      <c r="A138" s="60"/>
      <c r="B138" s="87"/>
      <c r="C138" s="88"/>
      <c r="D138" s="88"/>
      <c r="E138" s="88"/>
      <c r="F138" s="88"/>
      <c r="G138" s="88"/>
      <c r="H138" s="88"/>
      <c r="I138" s="88"/>
      <c r="J138" s="88"/>
      <c r="K138" s="88"/>
      <c r="L138" s="61"/>
      <c r="M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  <c r="AB138" s="60"/>
      <c r="AC138" s="60"/>
      <c r="AD138" s="60"/>
      <c r="AE138" s="60"/>
    </row>
  </sheetData>
  <sheetProtection password="EF63" sheet="1" objects="1" scenarios="1"/>
  <autoFilter ref="C118:K13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workbookViewId="0">
      <selection activeCell="D16" sqref="D16"/>
    </sheetView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  <col min="9" max="16384" width="9.33203125" style="1"/>
  </cols>
  <sheetData>
    <row r="1" spans="1:8" ht="11.25" customHeight="1"/>
    <row r="2" spans="1:8" ht="36.950000000000003" customHeight="1"/>
    <row r="3" spans="1:8" ht="6.95" customHeight="1">
      <c r="B3" s="5"/>
      <c r="C3" s="6"/>
      <c r="D3" s="6"/>
      <c r="E3" s="6"/>
      <c r="F3" s="6"/>
      <c r="G3" s="6"/>
      <c r="H3" s="7"/>
    </row>
    <row r="4" spans="1:8" ht="24.95" customHeight="1">
      <c r="B4" s="7"/>
      <c r="C4" s="8" t="s">
        <v>426</v>
      </c>
      <c r="H4" s="7"/>
    </row>
    <row r="5" spans="1:8" ht="12" customHeight="1">
      <c r="B5" s="7"/>
      <c r="C5" s="9" t="s">
        <v>13</v>
      </c>
      <c r="D5" s="37" t="s">
        <v>14</v>
      </c>
      <c r="E5" s="34"/>
      <c r="F5" s="34"/>
      <c r="H5" s="7"/>
    </row>
    <row r="6" spans="1:8" ht="36.950000000000003" customHeight="1">
      <c r="B6" s="7"/>
      <c r="C6" s="10" t="s">
        <v>16</v>
      </c>
      <c r="D6" s="35" t="s">
        <v>17</v>
      </c>
      <c r="E6" s="34"/>
      <c r="F6" s="34"/>
      <c r="H6" s="7"/>
    </row>
    <row r="7" spans="1:8" ht="16.5" customHeight="1">
      <c r="B7" s="7"/>
      <c r="C7" s="11" t="s">
        <v>22</v>
      </c>
      <c r="D7" s="17" t="str">
        <f>'Rekapitulace stavby'!AN8</f>
        <v>12. 9. 2025</v>
      </c>
      <c r="H7" s="7"/>
    </row>
    <row r="8" spans="1:8" s="2" customFormat="1" ht="10.9" customHeight="1">
      <c r="A8" s="13"/>
      <c r="B8" s="14"/>
      <c r="C8" s="13"/>
      <c r="D8" s="13"/>
      <c r="E8" s="13"/>
      <c r="F8" s="13"/>
      <c r="G8" s="13"/>
      <c r="H8" s="14"/>
    </row>
    <row r="9" spans="1:8" s="3" customFormat="1" ht="29.25" customHeight="1">
      <c r="A9" s="18"/>
      <c r="B9" s="19"/>
      <c r="C9" s="20" t="s">
        <v>57</v>
      </c>
      <c r="D9" s="21" t="s">
        <v>58</v>
      </c>
      <c r="E9" s="21" t="s">
        <v>130</v>
      </c>
      <c r="F9" s="22" t="s">
        <v>427</v>
      </c>
      <c r="G9" s="18"/>
      <c r="H9" s="19"/>
    </row>
    <row r="10" spans="1:8" s="2" customFormat="1" ht="26.45" customHeight="1">
      <c r="A10" s="13"/>
      <c r="B10" s="14"/>
      <c r="C10" s="26" t="s">
        <v>81</v>
      </c>
      <c r="D10" s="26" t="s">
        <v>82</v>
      </c>
      <c r="E10" s="13"/>
      <c r="F10" s="13"/>
      <c r="G10" s="13"/>
      <c r="H10" s="14"/>
    </row>
    <row r="11" spans="1:8" s="2" customFormat="1" ht="16.899999999999999" customHeight="1">
      <c r="A11" s="13"/>
      <c r="B11" s="14"/>
      <c r="C11" s="27" t="s">
        <v>93</v>
      </c>
      <c r="D11" s="28" t="s">
        <v>94</v>
      </c>
      <c r="E11" s="29" t="s">
        <v>1</v>
      </c>
      <c r="F11" s="30">
        <v>2.1859999999999999</v>
      </c>
      <c r="G11" s="13"/>
      <c r="H11" s="14"/>
    </row>
    <row r="12" spans="1:8" s="2" customFormat="1" ht="16.899999999999999" customHeight="1">
      <c r="A12" s="13"/>
      <c r="B12" s="14"/>
      <c r="C12" s="31" t="s">
        <v>93</v>
      </c>
      <c r="D12" s="31" t="s">
        <v>253</v>
      </c>
      <c r="E12" s="4" t="s">
        <v>1</v>
      </c>
      <c r="F12" s="32">
        <v>2.1859999999999999</v>
      </c>
      <c r="G12" s="13"/>
      <c r="H12" s="14"/>
    </row>
    <row r="13" spans="1:8" s="2" customFormat="1" ht="16.899999999999999" customHeight="1">
      <c r="A13" s="13"/>
      <c r="B13" s="14"/>
      <c r="C13" s="33" t="s">
        <v>428</v>
      </c>
      <c r="D13" s="13"/>
      <c r="E13" s="13"/>
      <c r="F13" s="13"/>
      <c r="G13" s="13"/>
      <c r="H13" s="14"/>
    </row>
    <row r="14" spans="1:8" s="2" customFormat="1" ht="16.899999999999999" customHeight="1">
      <c r="A14" s="13"/>
      <c r="B14" s="14"/>
      <c r="C14" s="31" t="s">
        <v>250</v>
      </c>
      <c r="D14" s="31" t="s">
        <v>251</v>
      </c>
      <c r="E14" s="4" t="s">
        <v>148</v>
      </c>
      <c r="F14" s="32">
        <v>2.1859999999999999</v>
      </c>
      <c r="G14" s="13"/>
      <c r="H14" s="14"/>
    </row>
    <row r="15" spans="1:8" s="2" customFormat="1" ht="16.899999999999999" customHeight="1">
      <c r="A15" s="13"/>
      <c r="B15" s="14"/>
      <c r="C15" s="31" t="s">
        <v>243</v>
      </c>
      <c r="D15" s="31" t="s">
        <v>244</v>
      </c>
      <c r="E15" s="4" t="s">
        <v>148</v>
      </c>
      <c r="F15" s="32">
        <v>468.21499999999997</v>
      </c>
      <c r="G15" s="13"/>
      <c r="H15" s="14"/>
    </row>
    <row r="16" spans="1:8" s="2" customFormat="1" ht="16.899999999999999" customHeight="1">
      <c r="A16" s="13"/>
      <c r="B16" s="14"/>
      <c r="C16" s="27" t="s">
        <v>199</v>
      </c>
      <c r="D16" s="28" t="s">
        <v>429</v>
      </c>
      <c r="E16" s="29" t="s">
        <v>1</v>
      </c>
      <c r="F16" s="30">
        <v>266</v>
      </c>
      <c r="G16" s="13"/>
      <c r="H16" s="14"/>
    </row>
    <row r="17" spans="1:8" s="2" customFormat="1" ht="22.5">
      <c r="A17" s="13"/>
      <c r="B17" s="14"/>
      <c r="C17" s="31" t="s">
        <v>199</v>
      </c>
      <c r="D17" s="31" t="s">
        <v>200</v>
      </c>
      <c r="E17" s="4" t="s">
        <v>1</v>
      </c>
      <c r="F17" s="32">
        <v>266</v>
      </c>
      <c r="G17" s="13"/>
      <c r="H17" s="14"/>
    </row>
    <row r="18" spans="1:8" s="2" customFormat="1" ht="16.899999999999999" customHeight="1">
      <c r="A18" s="13"/>
      <c r="B18" s="14"/>
      <c r="C18" s="27" t="s">
        <v>90</v>
      </c>
      <c r="D18" s="28" t="s">
        <v>91</v>
      </c>
      <c r="E18" s="29" t="s">
        <v>1</v>
      </c>
      <c r="F18" s="30">
        <v>218.6</v>
      </c>
      <c r="G18" s="13"/>
      <c r="H18" s="14"/>
    </row>
    <row r="19" spans="1:8" s="2" customFormat="1" ht="16.899999999999999" customHeight="1">
      <c r="A19" s="13"/>
      <c r="B19" s="14"/>
      <c r="C19" s="31" t="s">
        <v>90</v>
      </c>
      <c r="D19" s="31" t="s">
        <v>297</v>
      </c>
      <c r="E19" s="4" t="s">
        <v>1</v>
      </c>
      <c r="F19" s="32">
        <v>218.6</v>
      </c>
      <c r="G19" s="13"/>
      <c r="H19" s="14"/>
    </row>
    <row r="20" spans="1:8" s="2" customFormat="1" ht="16.899999999999999" customHeight="1">
      <c r="A20" s="13"/>
      <c r="B20" s="14"/>
      <c r="C20" s="33" t="s">
        <v>428</v>
      </c>
      <c r="D20" s="13"/>
      <c r="E20" s="13"/>
      <c r="F20" s="13"/>
      <c r="G20" s="13"/>
      <c r="H20" s="14"/>
    </row>
    <row r="21" spans="1:8" s="2" customFormat="1" ht="22.5">
      <c r="A21" s="13"/>
      <c r="B21" s="14"/>
      <c r="C21" s="31" t="s">
        <v>293</v>
      </c>
      <c r="D21" s="31" t="s">
        <v>294</v>
      </c>
      <c r="E21" s="4" t="s">
        <v>196</v>
      </c>
      <c r="F21" s="32">
        <v>218.6</v>
      </c>
      <c r="G21" s="13"/>
      <c r="H21" s="14"/>
    </row>
    <row r="22" spans="1:8" s="2" customFormat="1" ht="16.899999999999999" customHeight="1">
      <c r="A22" s="13"/>
      <c r="B22" s="14"/>
      <c r="C22" s="31" t="s">
        <v>214</v>
      </c>
      <c r="D22" s="31" t="s">
        <v>215</v>
      </c>
      <c r="E22" s="4" t="s">
        <v>148</v>
      </c>
      <c r="F22" s="32">
        <v>72.78</v>
      </c>
      <c r="G22" s="13"/>
      <c r="H22" s="14"/>
    </row>
    <row r="23" spans="1:8" s="2" customFormat="1" ht="16.899999999999999" customHeight="1">
      <c r="A23" s="13"/>
      <c r="B23" s="14"/>
      <c r="C23" s="31" t="s">
        <v>250</v>
      </c>
      <c r="D23" s="31" t="s">
        <v>251</v>
      </c>
      <c r="E23" s="4" t="s">
        <v>148</v>
      </c>
      <c r="F23" s="32">
        <v>2.1859999999999999</v>
      </c>
      <c r="G23" s="13"/>
      <c r="H23" s="14"/>
    </row>
    <row r="24" spans="1:8" s="2" customFormat="1" ht="16.899999999999999" customHeight="1">
      <c r="A24" s="13"/>
      <c r="B24" s="14"/>
      <c r="C24" s="27" t="s">
        <v>103</v>
      </c>
      <c r="D24" s="28" t="s">
        <v>104</v>
      </c>
      <c r="E24" s="29" t="s">
        <v>1</v>
      </c>
      <c r="F24" s="30">
        <v>85.2</v>
      </c>
      <c r="G24" s="13"/>
      <c r="H24" s="14"/>
    </row>
    <row r="25" spans="1:8" s="2" customFormat="1" ht="16.899999999999999" customHeight="1">
      <c r="A25" s="13"/>
      <c r="B25" s="14"/>
      <c r="C25" s="31" t="s">
        <v>1</v>
      </c>
      <c r="D25" s="31" t="s">
        <v>186</v>
      </c>
      <c r="E25" s="4" t="s">
        <v>1</v>
      </c>
      <c r="F25" s="32">
        <v>12</v>
      </c>
      <c r="G25" s="13"/>
      <c r="H25" s="14"/>
    </row>
    <row r="26" spans="1:8" s="2" customFormat="1" ht="16.899999999999999" customHeight="1">
      <c r="A26" s="13"/>
      <c r="B26" s="14"/>
      <c r="C26" s="31" t="s">
        <v>1</v>
      </c>
      <c r="D26" s="31" t="s">
        <v>177</v>
      </c>
      <c r="E26" s="4" t="s">
        <v>1</v>
      </c>
      <c r="F26" s="32">
        <v>16</v>
      </c>
      <c r="G26" s="13"/>
      <c r="H26" s="14"/>
    </row>
    <row r="27" spans="1:8" s="2" customFormat="1" ht="16.899999999999999" customHeight="1">
      <c r="A27" s="13"/>
      <c r="B27" s="14"/>
      <c r="C27" s="31" t="s">
        <v>1</v>
      </c>
      <c r="D27" s="31" t="s">
        <v>178</v>
      </c>
      <c r="E27" s="4" t="s">
        <v>1</v>
      </c>
      <c r="F27" s="32">
        <v>27.2</v>
      </c>
      <c r="G27" s="13"/>
      <c r="H27" s="14"/>
    </row>
    <row r="28" spans="1:8" s="2" customFormat="1" ht="16.899999999999999" customHeight="1">
      <c r="A28" s="13"/>
      <c r="B28" s="14"/>
      <c r="C28" s="31" t="s">
        <v>1</v>
      </c>
      <c r="D28" s="31" t="s">
        <v>187</v>
      </c>
      <c r="E28" s="4" t="s">
        <v>1</v>
      </c>
      <c r="F28" s="32">
        <v>30</v>
      </c>
      <c r="G28" s="13"/>
      <c r="H28" s="14"/>
    </row>
    <row r="29" spans="1:8" s="2" customFormat="1" ht="16.899999999999999" customHeight="1">
      <c r="A29" s="13"/>
      <c r="B29" s="14"/>
      <c r="C29" s="31" t="s">
        <v>103</v>
      </c>
      <c r="D29" s="31" t="s">
        <v>180</v>
      </c>
      <c r="E29" s="4" t="s">
        <v>1</v>
      </c>
      <c r="F29" s="32">
        <v>85.2</v>
      </c>
      <c r="G29" s="13"/>
      <c r="H29" s="14"/>
    </row>
    <row r="30" spans="1:8" s="2" customFormat="1" ht="16.899999999999999" customHeight="1">
      <c r="A30" s="13"/>
      <c r="B30" s="14"/>
      <c r="C30" s="33" t="s">
        <v>428</v>
      </c>
      <c r="D30" s="13"/>
      <c r="E30" s="13"/>
      <c r="F30" s="13"/>
      <c r="G30" s="13"/>
      <c r="H30" s="14"/>
    </row>
    <row r="31" spans="1:8" s="2" customFormat="1" ht="16.899999999999999" customHeight="1">
      <c r="A31" s="13"/>
      <c r="B31" s="14"/>
      <c r="C31" s="31" t="s">
        <v>182</v>
      </c>
      <c r="D31" s="31" t="s">
        <v>183</v>
      </c>
      <c r="E31" s="4" t="s">
        <v>148</v>
      </c>
      <c r="F31" s="32">
        <v>85.2</v>
      </c>
      <c r="G31" s="13"/>
      <c r="H31" s="14"/>
    </row>
    <row r="32" spans="1:8" s="2" customFormat="1" ht="16.899999999999999" customHeight="1">
      <c r="A32" s="13"/>
      <c r="B32" s="14"/>
      <c r="C32" s="31" t="s">
        <v>162</v>
      </c>
      <c r="D32" s="31" t="s">
        <v>163</v>
      </c>
      <c r="E32" s="4" t="s">
        <v>148</v>
      </c>
      <c r="F32" s="32">
        <v>381.04</v>
      </c>
      <c r="G32" s="13"/>
      <c r="H32" s="14"/>
    </row>
    <row r="33" spans="1:8" s="2" customFormat="1" ht="16.899999999999999" customHeight="1">
      <c r="A33" s="13"/>
      <c r="B33" s="14"/>
      <c r="C33" s="31" t="s">
        <v>167</v>
      </c>
      <c r="D33" s="31" t="s">
        <v>168</v>
      </c>
      <c r="E33" s="4" t="s">
        <v>148</v>
      </c>
      <c r="F33" s="32">
        <v>381.04</v>
      </c>
      <c r="G33" s="13"/>
      <c r="H33" s="14"/>
    </row>
    <row r="34" spans="1:8" s="2" customFormat="1" ht="16.899999999999999" customHeight="1">
      <c r="A34" s="13"/>
      <c r="B34" s="14"/>
      <c r="C34" s="31" t="s">
        <v>189</v>
      </c>
      <c r="D34" s="31" t="s">
        <v>190</v>
      </c>
      <c r="E34" s="4" t="s">
        <v>148</v>
      </c>
      <c r="F34" s="32">
        <v>85.2</v>
      </c>
      <c r="G34" s="13"/>
      <c r="H34" s="14"/>
    </row>
    <row r="35" spans="1:8" s="2" customFormat="1" ht="16.899999999999999" customHeight="1">
      <c r="A35" s="13"/>
      <c r="B35" s="14"/>
      <c r="C35" s="27" t="s">
        <v>106</v>
      </c>
      <c r="D35" s="28" t="s">
        <v>107</v>
      </c>
      <c r="E35" s="29" t="s">
        <v>1</v>
      </c>
      <c r="F35" s="30">
        <v>89.2</v>
      </c>
      <c r="G35" s="13"/>
      <c r="H35" s="14"/>
    </row>
    <row r="36" spans="1:8" s="2" customFormat="1" ht="16.899999999999999" customHeight="1">
      <c r="A36" s="13"/>
      <c r="B36" s="14"/>
      <c r="C36" s="31" t="s">
        <v>1</v>
      </c>
      <c r="D36" s="31" t="s">
        <v>176</v>
      </c>
      <c r="E36" s="4" t="s">
        <v>1</v>
      </c>
      <c r="F36" s="32">
        <v>14</v>
      </c>
      <c r="G36" s="13"/>
      <c r="H36" s="14"/>
    </row>
    <row r="37" spans="1:8" s="2" customFormat="1" ht="16.899999999999999" customHeight="1">
      <c r="A37" s="13"/>
      <c r="B37" s="14"/>
      <c r="C37" s="31" t="s">
        <v>1</v>
      </c>
      <c r="D37" s="31" t="s">
        <v>177</v>
      </c>
      <c r="E37" s="4" t="s">
        <v>1</v>
      </c>
      <c r="F37" s="32">
        <v>16</v>
      </c>
      <c r="G37" s="13"/>
      <c r="H37" s="14"/>
    </row>
    <row r="38" spans="1:8" s="2" customFormat="1" ht="16.899999999999999" customHeight="1">
      <c r="A38" s="13"/>
      <c r="B38" s="14"/>
      <c r="C38" s="31" t="s">
        <v>1</v>
      </c>
      <c r="D38" s="31" t="s">
        <v>178</v>
      </c>
      <c r="E38" s="4" t="s">
        <v>1</v>
      </c>
      <c r="F38" s="32">
        <v>27.2</v>
      </c>
      <c r="G38" s="13"/>
      <c r="H38" s="14"/>
    </row>
    <row r="39" spans="1:8" s="2" customFormat="1" ht="16.899999999999999" customHeight="1">
      <c r="A39" s="13"/>
      <c r="B39" s="14"/>
      <c r="C39" s="31" t="s">
        <v>1</v>
      </c>
      <c r="D39" s="31" t="s">
        <v>179</v>
      </c>
      <c r="E39" s="4" t="s">
        <v>1</v>
      </c>
      <c r="F39" s="32">
        <v>32</v>
      </c>
      <c r="G39" s="13"/>
      <c r="H39" s="14"/>
    </row>
    <row r="40" spans="1:8" s="2" customFormat="1" ht="16.899999999999999" customHeight="1">
      <c r="A40" s="13"/>
      <c r="B40" s="14"/>
      <c r="C40" s="31" t="s">
        <v>106</v>
      </c>
      <c r="D40" s="31" t="s">
        <v>180</v>
      </c>
      <c r="E40" s="4" t="s">
        <v>1</v>
      </c>
      <c r="F40" s="32">
        <v>89.2</v>
      </c>
      <c r="G40" s="13"/>
      <c r="H40" s="14"/>
    </row>
    <row r="41" spans="1:8" s="2" customFormat="1" ht="16.899999999999999" customHeight="1">
      <c r="A41" s="13"/>
      <c r="B41" s="14"/>
      <c r="C41" s="33" t="s">
        <v>428</v>
      </c>
      <c r="D41" s="13"/>
      <c r="E41" s="13"/>
      <c r="F41" s="13"/>
      <c r="G41" s="13"/>
      <c r="H41" s="14"/>
    </row>
    <row r="42" spans="1:8" s="2" customFormat="1" ht="16.899999999999999" customHeight="1">
      <c r="A42" s="13"/>
      <c r="B42" s="14"/>
      <c r="C42" s="31" t="s">
        <v>172</v>
      </c>
      <c r="D42" s="31" t="s">
        <v>173</v>
      </c>
      <c r="E42" s="4" t="s">
        <v>148</v>
      </c>
      <c r="F42" s="32">
        <v>89.2</v>
      </c>
      <c r="G42" s="13"/>
      <c r="H42" s="14"/>
    </row>
    <row r="43" spans="1:8" s="2" customFormat="1" ht="22.5">
      <c r="A43" s="13"/>
      <c r="B43" s="14"/>
      <c r="C43" s="31" t="s">
        <v>156</v>
      </c>
      <c r="D43" s="31" t="s">
        <v>157</v>
      </c>
      <c r="E43" s="4" t="s">
        <v>148</v>
      </c>
      <c r="F43" s="32">
        <v>389.54</v>
      </c>
      <c r="G43" s="13"/>
      <c r="H43" s="14"/>
    </row>
    <row r="44" spans="1:8" s="2" customFormat="1" ht="16.899999999999999" customHeight="1">
      <c r="A44" s="13"/>
      <c r="B44" s="14"/>
      <c r="C44" s="27" t="s">
        <v>100</v>
      </c>
      <c r="D44" s="28" t="s">
        <v>101</v>
      </c>
      <c r="E44" s="29" t="s">
        <v>1</v>
      </c>
      <c r="F44" s="30">
        <v>14.555999999999999</v>
      </c>
      <c r="G44" s="13"/>
      <c r="H44" s="14"/>
    </row>
    <row r="45" spans="1:8" s="2" customFormat="1" ht="16.899999999999999" customHeight="1">
      <c r="A45" s="13"/>
      <c r="B45" s="14"/>
      <c r="C45" s="31" t="s">
        <v>100</v>
      </c>
      <c r="D45" s="31" t="s">
        <v>212</v>
      </c>
      <c r="E45" s="4" t="s">
        <v>1</v>
      </c>
      <c r="F45" s="32">
        <v>14.555999999999999</v>
      </c>
      <c r="G45" s="13"/>
      <c r="H45" s="14"/>
    </row>
    <row r="46" spans="1:8" s="2" customFormat="1" ht="16.899999999999999" customHeight="1">
      <c r="A46" s="13"/>
      <c r="B46" s="14"/>
      <c r="C46" s="33" t="s">
        <v>428</v>
      </c>
      <c r="D46" s="13"/>
      <c r="E46" s="13"/>
      <c r="F46" s="13"/>
      <c r="G46" s="13"/>
      <c r="H46" s="14"/>
    </row>
    <row r="47" spans="1:8" s="2" customFormat="1" ht="16.899999999999999" customHeight="1">
      <c r="A47" s="13"/>
      <c r="B47" s="14"/>
      <c r="C47" s="31" t="s">
        <v>208</v>
      </c>
      <c r="D47" s="31" t="s">
        <v>209</v>
      </c>
      <c r="E47" s="4" t="s">
        <v>204</v>
      </c>
      <c r="F47" s="32">
        <v>14.555999999999999</v>
      </c>
      <c r="G47" s="13"/>
      <c r="H47" s="14"/>
    </row>
    <row r="48" spans="1:8" s="2" customFormat="1" ht="22.5">
      <c r="A48" s="13"/>
      <c r="B48" s="14"/>
      <c r="C48" s="31" t="s">
        <v>202</v>
      </c>
      <c r="D48" s="31" t="s">
        <v>203</v>
      </c>
      <c r="E48" s="4" t="s">
        <v>204</v>
      </c>
      <c r="F48" s="32">
        <v>14.555999999999999</v>
      </c>
      <c r="G48" s="13"/>
      <c r="H48" s="14"/>
    </row>
    <row r="49" spans="1:8" s="2" customFormat="1" ht="16.899999999999999" customHeight="1">
      <c r="A49" s="13"/>
      <c r="B49" s="14"/>
      <c r="C49" s="27" t="s">
        <v>110</v>
      </c>
      <c r="D49" s="28" t="s">
        <v>111</v>
      </c>
      <c r="E49" s="29" t="s">
        <v>1</v>
      </c>
      <c r="F49" s="30">
        <v>184.52699999999999</v>
      </c>
      <c r="G49" s="13"/>
      <c r="H49" s="14"/>
    </row>
    <row r="50" spans="1:8" s="2" customFormat="1" ht="16.899999999999999" customHeight="1">
      <c r="A50" s="13"/>
      <c r="B50" s="14"/>
      <c r="C50" s="31" t="s">
        <v>1</v>
      </c>
      <c r="D50" s="31" t="s">
        <v>332</v>
      </c>
      <c r="E50" s="4" t="s">
        <v>1</v>
      </c>
      <c r="F50" s="32">
        <v>45.692</v>
      </c>
      <c r="G50" s="13"/>
      <c r="H50" s="14"/>
    </row>
    <row r="51" spans="1:8" s="2" customFormat="1" ht="16.899999999999999" customHeight="1">
      <c r="A51" s="13"/>
      <c r="B51" s="14"/>
      <c r="C51" s="31" t="s">
        <v>1</v>
      </c>
      <c r="D51" s="31" t="s">
        <v>333</v>
      </c>
      <c r="E51" s="4" t="s">
        <v>1</v>
      </c>
      <c r="F51" s="32">
        <v>138.83500000000001</v>
      </c>
      <c r="G51" s="13"/>
      <c r="H51" s="14"/>
    </row>
    <row r="52" spans="1:8" s="2" customFormat="1" ht="16.899999999999999" customHeight="1">
      <c r="A52" s="13"/>
      <c r="B52" s="14"/>
      <c r="C52" s="31" t="s">
        <v>110</v>
      </c>
      <c r="D52" s="31" t="s">
        <v>180</v>
      </c>
      <c r="E52" s="4" t="s">
        <v>1</v>
      </c>
      <c r="F52" s="32">
        <v>184.52699999999999</v>
      </c>
      <c r="G52" s="13"/>
      <c r="H52" s="14"/>
    </row>
    <row r="53" spans="1:8" s="2" customFormat="1" ht="16.899999999999999" customHeight="1">
      <c r="A53" s="13"/>
      <c r="B53" s="14"/>
      <c r="C53" s="33" t="s">
        <v>428</v>
      </c>
      <c r="D53" s="13"/>
      <c r="E53" s="13"/>
      <c r="F53" s="13"/>
      <c r="G53" s="13"/>
      <c r="H53" s="14"/>
    </row>
    <row r="54" spans="1:8" s="2" customFormat="1" ht="16.899999999999999" customHeight="1">
      <c r="A54" s="13"/>
      <c r="B54" s="14"/>
      <c r="C54" s="31" t="s">
        <v>327</v>
      </c>
      <c r="D54" s="31" t="s">
        <v>328</v>
      </c>
      <c r="E54" s="4" t="s">
        <v>329</v>
      </c>
      <c r="F54" s="32">
        <v>184.52699999999999</v>
      </c>
      <c r="G54" s="13"/>
      <c r="H54" s="14"/>
    </row>
    <row r="55" spans="1:8" s="2" customFormat="1" ht="16.899999999999999" customHeight="1">
      <c r="A55" s="13"/>
      <c r="B55" s="14"/>
      <c r="C55" s="31" t="s">
        <v>335</v>
      </c>
      <c r="D55" s="31" t="s">
        <v>336</v>
      </c>
      <c r="E55" s="4" t="s">
        <v>329</v>
      </c>
      <c r="F55" s="32">
        <v>3506.0129999999999</v>
      </c>
      <c r="G55" s="13"/>
      <c r="H55" s="14"/>
    </row>
    <row r="56" spans="1:8" s="2" customFormat="1" ht="16.899999999999999" customHeight="1">
      <c r="A56" s="13"/>
      <c r="B56" s="14"/>
      <c r="C56" s="31" t="s">
        <v>341</v>
      </c>
      <c r="D56" s="31" t="s">
        <v>342</v>
      </c>
      <c r="E56" s="4" t="s">
        <v>329</v>
      </c>
      <c r="F56" s="32">
        <v>175.00200000000001</v>
      </c>
      <c r="G56" s="13"/>
      <c r="H56" s="14"/>
    </row>
    <row r="57" spans="1:8" s="2" customFormat="1" ht="16.899999999999999" customHeight="1">
      <c r="A57" s="13"/>
      <c r="B57" s="14"/>
      <c r="C57" s="31" t="s">
        <v>347</v>
      </c>
      <c r="D57" s="31" t="s">
        <v>348</v>
      </c>
      <c r="E57" s="4" t="s">
        <v>329</v>
      </c>
      <c r="F57" s="32">
        <v>3325.038</v>
      </c>
      <c r="G57" s="13"/>
      <c r="H57" s="14"/>
    </row>
    <row r="58" spans="1:8" s="2" customFormat="1" ht="22.5">
      <c r="A58" s="13"/>
      <c r="B58" s="14"/>
      <c r="C58" s="31" t="s">
        <v>353</v>
      </c>
      <c r="D58" s="31" t="s">
        <v>354</v>
      </c>
      <c r="E58" s="4" t="s">
        <v>329</v>
      </c>
      <c r="F58" s="32">
        <v>175.00200000000001</v>
      </c>
      <c r="G58" s="13"/>
      <c r="H58" s="14"/>
    </row>
    <row r="59" spans="1:8" s="2" customFormat="1" ht="16.899999999999999" customHeight="1">
      <c r="A59" s="13"/>
      <c r="B59" s="14"/>
      <c r="C59" s="27" t="s">
        <v>97</v>
      </c>
      <c r="D59" s="28" t="s">
        <v>98</v>
      </c>
      <c r="E59" s="29" t="s">
        <v>1</v>
      </c>
      <c r="F59" s="30">
        <v>72.78</v>
      </c>
      <c r="G59" s="13"/>
      <c r="H59" s="14"/>
    </row>
    <row r="60" spans="1:8" s="2" customFormat="1" ht="16.899999999999999" customHeight="1">
      <c r="A60" s="13"/>
      <c r="B60" s="14"/>
      <c r="C60" s="31" t="s">
        <v>97</v>
      </c>
      <c r="D60" s="31" t="s">
        <v>218</v>
      </c>
      <c r="E60" s="4" t="s">
        <v>1</v>
      </c>
      <c r="F60" s="32">
        <v>72.78</v>
      </c>
      <c r="G60" s="13"/>
      <c r="H60" s="14"/>
    </row>
    <row r="61" spans="1:8" s="2" customFormat="1" ht="16.899999999999999" customHeight="1">
      <c r="A61" s="13"/>
      <c r="B61" s="14"/>
      <c r="C61" s="33" t="s">
        <v>428</v>
      </c>
      <c r="D61" s="13"/>
      <c r="E61" s="13"/>
      <c r="F61" s="13"/>
      <c r="G61" s="13"/>
      <c r="H61" s="14"/>
    </row>
    <row r="62" spans="1:8" s="2" customFormat="1" ht="16.899999999999999" customHeight="1">
      <c r="A62" s="13"/>
      <c r="B62" s="14"/>
      <c r="C62" s="31" t="s">
        <v>214</v>
      </c>
      <c r="D62" s="31" t="s">
        <v>215</v>
      </c>
      <c r="E62" s="4" t="s">
        <v>148</v>
      </c>
      <c r="F62" s="32">
        <v>72.78</v>
      </c>
      <c r="G62" s="13"/>
      <c r="H62" s="14"/>
    </row>
    <row r="63" spans="1:8" s="2" customFormat="1" ht="16.899999999999999" customHeight="1">
      <c r="A63" s="13"/>
      <c r="B63" s="14"/>
      <c r="C63" s="31" t="s">
        <v>208</v>
      </c>
      <c r="D63" s="31" t="s">
        <v>209</v>
      </c>
      <c r="E63" s="4" t="s">
        <v>204</v>
      </c>
      <c r="F63" s="32">
        <v>14.555999999999999</v>
      </c>
      <c r="G63" s="13"/>
      <c r="H63" s="14"/>
    </row>
    <row r="64" spans="1:8" s="2" customFormat="1" ht="16.899999999999999" customHeight="1">
      <c r="A64" s="13"/>
      <c r="B64" s="14"/>
      <c r="C64" s="31" t="s">
        <v>219</v>
      </c>
      <c r="D64" s="31" t="s">
        <v>220</v>
      </c>
      <c r="E64" s="4" t="s">
        <v>148</v>
      </c>
      <c r="F64" s="32">
        <v>72.78</v>
      </c>
      <c r="G64" s="13"/>
      <c r="H64" s="14"/>
    </row>
    <row r="65" spans="1:8" s="2" customFormat="1" ht="7.35" customHeight="1">
      <c r="A65" s="13"/>
      <c r="B65" s="15"/>
      <c r="C65" s="16"/>
      <c r="D65" s="16"/>
      <c r="E65" s="16"/>
      <c r="F65" s="16"/>
      <c r="G65" s="16"/>
      <c r="H65" s="14"/>
    </row>
    <row r="66" spans="1:8" s="2" customFormat="1" ht="11.25">
      <c r="A66" s="13"/>
      <c r="B66" s="13"/>
      <c r="C66" s="13"/>
      <c r="D66" s="13"/>
      <c r="E66" s="13"/>
      <c r="F66" s="13"/>
      <c r="G66" s="13"/>
      <c r="H66" s="13"/>
    </row>
  </sheetData>
  <sheetProtection password="EF63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Stavba opravy chodníku</vt:lpstr>
      <vt:lpstr>02 - VRN</vt:lpstr>
      <vt:lpstr>Seznam figur</vt:lpstr>
      <vt:lpstr>'01 - Stavba opravy chodníku'!Názvy_tisku</vt:lpstr>
      <vt:lpstr>'02 - VRN'!Názvy_tisku</vt:lpstr>
      <vt:lpstr>'Rekapitulace stavby'!Názvy_tisku</vt:lpstr>
      <vt:lpstr>'Seznam figur'!Názvy_tisku</vt:lpstr>
      <vt:lpstr>'01 - Stavba opravy chodníku'!Oblast_tisku</vt:lpstr>
      <vt:lpstr>'02 - VRN'!Oblast_tisku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Petr\Petr Elkner</dc:creator>
  <cp:lastModifiedBy>Michal Czerný</cp:lastModifiedBy>
  <dcterms:created xsi:type="dcterms:W3CDTF">2025-09-14T08:27:46Z</dcterms:created>
  <dcterms:modified xsi:type="dcterms:W3CDTF">2025-09-17T07:06:14Z</dcterms:modified>
</cp:coreProperties>
</file>